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0" yWindow="0" windowWidth="20865" windowHeight="9780" activeTab="3"/>
  </bookViews>
  <sheets>
    <sheet name="INSTRUCCIONES" sheetId="1" r:id="rId1"/>
    <sheet name="TABLAS" sheetId="2" state="hidden" r:id="rId2"/>
    <sheet name="CALCULO_U" sheetId="3" r:id="rId3"/>
    <sheet name="MATERIALES" sheetId="4" r:id="rId4"/>
  </sheets>
  <definedNames>
    <definedName name="CAPAS">#REF!</definedName>
    <definedName name="DEFINICION">#REF!</definedName>
  </definedNames>
  <calcPr fullCalcOnLoad="1"/>
</workbook>
</file>

<file path=xl/sharedStrings.xml><?xml version="1.0" encoding="utf-8"?>
<sst xmlns="http://schemas.openxmlformats.org/spreadsheetml/2006/main" count="231" uniqueCount="222">
  <si>
    <t>Rc</t>
  </si>
  <si>
    <t>Rsi</t>
  </si>
  <si>
    <t>Rse</t>
  </si>
  <si>
    <t>Tipo</t>
  </si>
  <si>
    <t>YESO/Placa de carton-yeso</t>
  </si>
  <si>
    <t>HORMIGON/De 2200 kg/m3</t>
  </si>
  <si>
    <t>MATERIALES</t>
  </si>
  <si>
    <t>lambda</t>
  </si>
  <si>
    <t>AISLANTE/Perlita a granel 120 kg/m3</t>
  </si>
  <si>
    <t>AISLANTE/Perlita expandida</t>
  </si>
  <si>
    <t>AISLANTE/PUR "in situ" (INCE)</t>
  </si>
  <si>
    <t>AISLANTE/PUR "in situ" (TH-K)</t>
  </si>
  <si>
    <t>AISLANTE/PUR conformado</t>
  </si>
  <si>
    <t>AISLANTE/Vermiculita</t>
  </si>
  <si>
    <t>AISLANTE/Vidrio celular</t>
  </si>
  <si>
    <t>ARIDO/Arena o grava</t>
  </si>
  <si>
    <t>ARIDO/Cascote de ladrillo</t>
  </si>
  <si>
    <t>FABRICA/Arcilla cocida</t>
  </si>
  <si>
    <t>PARED</t>
  </si>
  <si>
    <t>TECHO</t>
  </si>
  <si>
    <t>SUELO</t>
  </si>
  <si>
    <t>FABRICA/Bloque hormigon hueco 1400kg/m3</t>
  </si>
  <si>
    <t>Sin camara</t>
  </si>
  <si>
    <t>FABRICA/Ladrillo hueco</t>
  </si>
  <si>
    <t>De 5 mm</t>
  </si>
  <si>
    <t>FABRICA/Ladrillo macizo</t>
  </si>
  <si>
    <t>De 7 mm</t>
  </si>
  <si>
    <t>FABRICA/Ladrillo perforado</t>
  </si>
  <si>
    <t>De 10 mm</t>
  </si>
  <si>
    <t>FABRICA/Ladrillo siliceo</t>
  </si>
  <si>
    <t>De 15 mm</t>
  </si>
  <si>
    <t>FORJADO/Bov. hormigon 16+4 cm</t>
  </si>
  <si>
    <t>De 25 mm</t>
  </si>
  <si>
    <t>FORJADO/Bov. hormigon 20+4 cm</t>
  </si>
  <si>
    <t>De 50 mm</t>
  </si>
  <si>
    <t>FORJADO/Bov. hormigon 25+4 cm</t>
  </si>
  <si>
    <t>De 100 mm</t>
  </si>
  <si>
    <t>FORJADO/Bovedilla ceramica 16+4 cm</t>
  </si>
  <si>
    <t>De 300 mm</t>
  </si>
  <si>
    <t>FORJADO/Bovedilla ceramica 20+4 cm</t>
  </si>
  <si>
    <t>FORJADO/Bovedilla ceramica 25+4 cm</t>
  </si>
  <si>
    <t>GAS/Aire</t>
  </si>
  <si>
    <t>HORMIGON/De 1600 kg/m3</t>
  </si>
  <si>
    <t>HORMIGON/De 1800 kg/m3</t>
  </si>
  <si>
    <t>HORMIGON/De 2000 kg/m3</t>
  </si>
  <si>
    <t>HORMIGON/De 2400 kg/m3</t>
  </si>
  <si>
    <t>IMPERMEABILIZACION/Asfalto</t>
  </si>
  <si>
    <t>IMPERMEABILIZACION/Bitumen</t>
  </si>
  <si>
    <t>IMPERMEABILIZACION/Carton bituminado</t>
  </si>
  <si>
    <t>IMPERMEABILIZACION/Caucho-butilo</t>
  </si>
  <si>
    <t>IMPERMEABILIZACION/EPDM</t>
  </si>
  <si>
    <t>LIQUIDO/Agua</t>
  </si>
  <si>
    <t>LIQUIDO/Hielo 0ºC</t>
  </si>
  <si>
    <t>LIQUIDO/Hielo -10ºC</t>
  </si>
  <si>
    <t>LIQUIDO/Nieve recien caida &lt; 30 mm</t>
  </si>
  <si>
    <t>LIQUIDO/Nieve recien caida de 100 a 200 mm</t>
  </si>
  <si>
    <t>LIQUIDO/Nieve recien caida de 30 a 70 mm</t>
  </si>
  <si>
    <t>LIQUIDO/Nieve recien caida de 70 a 100 mm</t>
  </si>
  <si>
    <t>MADERA/Aglomerados de 300 kg/m3</t>
  </si>
  <si>
    <t>MADERA/Aglomerados de 500 kg/m3</t>
  </si>
  <si>
    <t>MADERA/Aglomerados de 700 kg/m3</t>
  </si>
  <si>
    <t>MADERA/Balsa</t>
  </si>
  <si>
    <t>MADERA/Conifera</t>
  </si>
  <si>
    <t>MADERA/Coniferas</t>
  </si>
  <si>
    <t>MADERA/Corcho</t>
  </si>
  <si>
    <t>MADERA/Corriente</t>
  </si>
  <si>
    <t>MADERA/Haya, fresno</t>
  </si>
  <si>
    <t>MADERA/Maciza y contraplacado 1000 kg/m3</t>
  </si>
  <si>
    <t>MADERA/Maciza y contraplacado 150 kg/m3</t>
  </si>
  <si>
    <t>MADERA/Maciza y contraplacado 300 kg/m3</t>
  </si>
  <si>
    <t>MADERA/Maciza y contraplacado 500 kg/m3</t>
  </si>
  <si>
    <t>MADERA/Paneles de fibras 400kg/m3</t>
  </si>
  <si>
    <t>MADERA/Paneles de fibras 600kg/m3</t>
  </si>
  <si>
    <t>MADERA/Paneles de fibras 800kg/m3</t>
  </si>
  <si>
    <t>MADERA/Paneles de fibras con cemento</t>
  </si>
  <si>
    <t>METAL/Acero</t>
  </si>
  <si>
    <t>METAL/Acero Inoxidable</t>
  </si>
  <si>
    <t>METAL/Aluminio</t>
  </si>
  <si>
    <t>METAL/Bronce</t>
  </si>
  <si>
    <t>METAL/Cobre</t>
  </si>
  <si>
    <t>METAL/Duraluminio (3-5% cobre)</t>
  </si>
  <si>
    <t>METAL/Fundicion</t>
  </si>
  <si>
    <t>METAL/Hierro</t>
  </si>
  <si>
    <t>METAL/Laton</t>
  </si>
  <si>
    <t>METAL/Plomo</t>
  </si>
  <si>
    <t>METAL/Zinc</t>
  </si>
  <si>
    <t>MORTERO/Bastardo</t>
  </si>
  <si>
    <t>MORTERO/De 1800 kg/m3</t>
  </si>
  <si>
    <t>MORTERO/De 1900 kg/m3</t>
  </si>
  <si>
    <t>PAVIMENTO/Linoleum</t>
  </si>
  <si>
    <t>PAVIMENTO/Linoleum de corcho</t>
  </si>
  <si>
    <t>PAVIMENTO/Moqueta,revestimiento textil</t>
  </si>
  <si>
    <t xml:space="preserve">PAVIMENTO/Sub -base de pavimento </t>
  </si>
  <si>
    <t>PAVIMENTO/Sub-base de pavimento (caucho)</t>
  </si>
  <si>
    <t>PIEDRA/Arcilla o limo</t>
  </si>
  <si>
    <t>PIEDRA/Basalto</t>
  </si>
  <si>
    <t>PIEDRA/Caliza dura</t>
  </si>
  <si>
    <t>PIEDRA/Calizas blandas</t>
  </si>
  <si>
    <t>PIEDRA/Calizas corriente</t>
  </si>
  <si>
    <t>PIEDRA/Calizas muy blandas</t>
  </si>
  <si>
    <t>PIEDRA/Granito</t>
  </si>
  <si>
    <t>PIEDRA/Gres calcareo</t>
  </si>
  <si>
    <t>PIEDRA/Gres siliceo</t>
  </si>
  <si>
    <t>PIEDRA/Lava</t>
  </si>
  <si>
    <t>PIEDRA/Marmol</t>
  </si>
  <si>
    <t>PIEDRA/Piedra pomez</t>
  </si>
  <si>
    <t>PIEDRA/Piedra volcanica</t>
  </si>
  <si>
    <t>PIEDRA/Pizarra</t>
  </si>
  <si>
    <t>PIEDRA/Silex</t>
  </si>
  <si>
    <t>PLASTICO/Neopreno</t>
  </si>
  <si>
    <t>PLASTICO/Poliestireno compacto</t>
  </si>
  <si>
    <t>PLASTICO/Polietileno alta densidad</t>
  </si>
  <si>
    <t>PLASTICO/Polietileno baja densidad</t>
  </si>
  <si>
    <t>PLASTICO/Polipropileno</t>
  </si>
  <si>
    <t>PLASTICO/PVC con 40% plastificante</t>
  </si>
  <si>
    <t>PLASTICO/PVC rigido</t>
  </si>
  <si>
    <t>SELLADOR/Silicona con carga 1450 kg/m3</t>
  </si>
  <si>
    <t>TEJA/De ceramica</t>
  </si>
  <si>
    <t>TEJA/De hormigon</t>
  </si>
  <si>
    <t>TEJA/Fibrocemento</t>
  </si>
  <si>
    <t>TEJA/Placa de poliester</t>
  </si>
  <si>
    <t>TEJA/PMMA</t>
  </si>
  <si>
    <t>TEJA/Policarbonato</t>
  </si>
  <si>
    <t>VIDRIO/De cuarzo</t>
  </si>
  <si>
    <t>VIDRIO/Pasta de vidrio</t>
  </si>
  <si>
    <t>VIDRIO/Sodico-calcareo</t>
  </si>
  <si>
    <t>YESO/Enyesados corrientes</t>
  </si>
  <si>
    <t>YESO/Enyesados muy duros</t>
  </si>
  <si>
    <t>YESO/Mineral 1500 kg/m3</t>
  </si>
  <si>
    <t>YESO/Placa de escayola</t>
  </si>
  <si>
    <t>PAREDES(Flujo calor horizontal)</t>
  </si>
  <si>
    <t>SUELOS (Flujo calor descendente)</t>
  </si>
  <si>
    <t>TECHOS o CUBIERTAS (Flujo calor ascendente)</t>
  </si>
  <si>
    <t>SIN</t>
  </si>
  <si>
    <t>Lambda (W/m K)</t>
  </si>
  <si>
    <t>OBJETIVO:</t>
  </si>
  <si>
    <t>El objeto de la hoja de calculo es obtener el coeficiente de transmisión termica (Valor U) de un elemento constructivo siguiendo el procedimiento que prescribe la Norma EN 6946.</t>
  </si>
  <si>
    <t>PROCEDIMIENTO:</t>
  </si>
  <si>
    <t>CALCULO COEFICIENTE TRANSMISIÓN TERMICA</t>
  </si>
  <si>
    <t>Buhardilla relativamente estanca</t>
  </si>
  <si>
    <t>Buhardilla muy estanca</t>
  </si>
  <si>
    <t>Rexterior</t>
  </si>
  <si>
    <t>Buhardilla poco estanca</t>
  </si>
  <si>
    <t>Rext</t>
  </si>
  <si>
    <t>R.Termica</t>
  </si>
  <si>
    <t>Espesor (m)</t>
  </si>
  <si>
    <t>COEFICIENTE TRANSMISION TERMICA "U"</t>
  </si>
  <si>
    <t>Metodo UNE EN 6946</t>
  </si>
  <si>
    <r>
      <t>m</t>
    </r>
    <r>
      <rPr>
        <vertAlign val="superscript"/>
        <sz val="10"/>
        <rFont val="MS Sans Serif"/>
        <family val="2"/>
      </rPr>
      <t>2</t>
    </r>
    <r>
      <rPr>
        <sz val="10"/>
        <rFont val="MS Sans Serif"/>
        <family val="0"/>
      </rPr>
      <t>K/W</t>
    </r>
  </si>
  <si>
    <r>
      <t>W/m</t>
    </r>
    <r>
      <rPr>
        <b/>
        <vertAlign val="superscript"/>
        <sz val="10"/>
        <rFont val="MS Sans Serif"/>
        <family val="2"/>
      </rPr>
      <t>2</t>
    </r>
    <r>
      <rPr>
        <b/>
        <sz val="10"/>
        <rFont val="MS Sans Serif"/>
        <family val="2"/>
      </rPr>
      <t>K</t>
    </r>
  </si>
  <si>
    <t>© Josep Sole</t>
  </si>
  <si>
    <t>AISLANTE/EPS I (9-10 kg/m3)</t>
  </si>
  <si>
    <t>AISLANTE/EPS II (11-12 kg/m3)</t>
  </si>
  <si>
    <t>AISLANTE/EPS III (13,5-15 kg/m3)</t>
  </si>
  <si>
    <t>AISLANTE/EPS IV (18-20 kg/m3)</t>
  </si>
  <si>
    <t>AISLANTE/EPS V (22-25 kg/m3)</t>
  </si>
  <si>
    <t>AISLANTE/Lana Roca LM-1 (&gt;22 kg/m3)</t>
  </si>
  <si>
    <t>AISLANTE/Lana Roca LM-2 (22-35 kg/m3)</t>
  </si>
  <si>
    <t>AISLANTE/Lana Roca LM-3 (36-50 kg/m3)</t>
  </si>
  <si>
    <t>AISLANTE/Lana Roca LM-4 (51-110 kg/m3)</t>
  </si>
  <si>
    <t>AISLANTE/Lana Roca LM-5 (111-160 kg/m3)</t>
  </si>
  <si>
    <t>AISLANTE/Lana Roca LM-6 (&gt;160 kg/m3)</t>
  </si>
  <si>
    <t>Todas las manipulaciones se efectuan sobre la Hoja denominada CALCULO_U</t>
  </si>
  <si>
    <t>Se trata simplemente de rellenar el formulario mediante las opciones que presenta.</t>
  </si>
  <si>
    <t>Los espesores de los productos deben expresarse en m!</t>
  </si>
  <si>
    <t>Se deben distinguir las capas "exteriores" de las "interiores" en relación a una eventual camara de aire existente</t>
  </si>
  <si>
    <t>Se pueden introducir elementos constructivos de hasta 17 capas (8 "exteriores" + 8 "interiores" + 1 Camara de aire intermedia)</t>
  </si>
  <si>
    <t>Lambda (W/m·K)</t>
  </si>
  <si>
    <t>URSA TERRA VENTO P8752 (50/80/100/120/140/160/180/200 mm)</t>
  </si>
  <si>
    <t>URSA TERRA VENTO PLUS P8792 (40/50/60/80/100/120mm)</t>
  </si>
  <si>
    <t>URSA TERRA VENTO PLUS P4203 (60/80/100/120/140 mm)</t>
  </si>
  <si>
    <t>URSA TERRA VENTO P4252 (40/50/60/80/100/120 mm)</t>
  </si>
  <si>
    <t>URSA TERRA T18R (30/45/65/85/100/120 mm)</t>
  </si>
  <si>
    <t>URSA TERRA T18P (30/46/65/85/100/120 mm)</t>
  </si>
  <si>
    <t>URSA TERRA R P8741 (60/80/100/120/140/160/180/200 mm)</t>
  </si>
  <si>
    <t>URSA TERRA PLUS 32 T0003 (30/40/50/60/80/100/120/140 mm)</t>
  </si>
  <si>
    <t>URSA TERRA PLUS 32 Aluminio P2003 (40/50/60/80/100/120/140 mm)</t>
  </si>
  <si>
    <t>URSA TRRRA PANEL PAPEL P1051 (50/60/75/100/120/150 mm)</t>
  </si>
  <si>
    <t>URSA TERRA P4252 VN (25/50/60/80/100/120/140/160/180/200 mm)</t>
  </si>
  <si>
    <t>URSA TERRA MUR PLUS P1203 840/50/60/80/100/120/140 mm)</t>
  </si>
  <si>
    <t>URSA TERRA MUR P1281 (50/60/80/90/100/120/140/160/180/200 mm)</t>
  </si>
  <si>
    <t>URSA TERRA MANTA PAPEL MRK 40 (60/80/100/120/140/160/180/200 mm)</t>
  </si>
  <si>
    <t>URSA TERRA BASE (50/60/75/100/120/130/140/150 mm)</t>
  </si>
  <si>
    <t>URSA PUREONE PURE 35 QP (120/151/180/200/220/240 mm)</t>
  </si>
  <si>
    <t>URSA PUREONE PURE 35 QN (100/120/151/180/200/220/240 mm)</t>
  </si>
  <si>
    <t>URSA PUREONE PURE 32 QP (101/120/140/160 mm)</t>
  </si>
  <si>
    <t>URSA PUREONE PURE 32 PP (101/120/140 mm)</t>
  </si>
  <si>
    <t>URSA PUREONE PURE FLOCK KD</t>
  </si>
  <si>
    <t>URSA PUREONE PULS'R 47</t>
  </si>
  <si>
    <t>URSA XPS F N-WE (30/40/50/60 mm)</t>
  </si>
  <si>
    <t>URSA XPS F N-WE (80 mm)</t>
  </si>
  <si>
    <t>URSA XPS F N-WE (100 mm)</t>
  </si>
  <si>
    <t>URSA XPS F N-VII L (80/100 mm)</t>
  </si>
  <si>
    <t>URSA XPS F N-VL (40/50/60 mm)</t>
  </si>
  <si>
    <t>URSA XPS F N-VL (70/80/90/100/110/120 mm)</t>
  </si>
  <si>
    <t>URSA XPS F N-RGI (30/40/50/60 mm)</t>
  </si>
  <si>
    <t>URSA XPS F N-RGI (70/80/90/100/110/120 mm)</t>
  </si>
  <si>
    <t>URSA XPS F N-III L (30/40/50/60 mm)</t>
  </si>
  <si>
    <t>URSA XPS F N-III L (70/80 mm)</t>
  </si>
  <si>
    <t>URSA XPS F N-III L (100/120 mm)</t>
  </si>
  <si>
    <t>Para introducir materiales personalizados debe hacerse visbile la hoja "materiales" (accedera formato hoja mostrar) e introducir el nombre del material y su conductivada termica expresada en W/(m·K)</t>
  </si>
  <si>
    <t>Material Personal 1</t>
  </si>
  <si>
    <t>Material Personal 2</t>
  </si>
  <si>
    <t>Material Personal 3</t>
  </si>
  <si>
    <t>Material Personal 4</t>
  </si>
  <si>
    <t>Material Personal 5</t>
  </si>
  <si>
    <t>Material Personal 6</t>
  </si>
  <si>
    <t>Material Personal 7</t>
  </si>
  <si>
    <t>Material Personal 8</t>
  </si>
  <si>
    <t>Material Personal 9</t>
  </si>
  <si>
    <t>Material Personal 10</t>
  </si>
  <si>
    <t>Material Personal 11</t>
  </si>
  <si>
    <t>Material Personal 12</t>
  </si>
  <si>
    <t>Material Personal 13</t>
  </si>
  <si>
    <t>Material Personal 14</t>
  </si>
  <si>
    <t>Material Personal 15</t>
  </si>
  <si>
    <t>Material Personal 16</t>
  </si>
  <si>
    <t>Material Personal 17</t>
  </si>
  <si>
    <t>Material Personal 18</t>
  </si>
  <si>
    <t>Material Personal 19</t>
  </si>
  <si>
    <t>Material Personal 20</t>
  </si>
  <si>
    <t>Material Personal 21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</si>
</sst>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"/>
    <numFmt numFmtId="181" formatCode="0.0000"/>
    <numFmt numFmtId="182" formatCode="0.00000"/>
    <numFmt numFmtId="183" formatCode="0.000000"/>
    <numFmt numFmtId="184" formatCode="0.0000000"/>
    <numFmt numFmtId="185" formatCode="0.000"/>
  </numFmts>
  <fonts count="4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color indexed="10"/>
      <name val="MS Sans Serif"/>
      <family val="2"/>
    </font>
    <font>
      <sz val="8"/>
      <name val="Tahoma"/>
      <family val="2"/>
    </font>
    <font>
      <sz val="12"/>
      <name val="Arial"/>
      <family val="2"/>
    </font>
    <font>
      <vertAlign val="superscript"/>
      <sz val="10"/>
      <name val="MS Sans Serif"/>
      <family val="2"/>
    </font>
    <font>
      <b/>
      <vertAlign val="superscript"/>
      <sz val="10"/>
      <name val="MS Sans Serif"/>
      <family val="2"/>
    </font>
    <font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185" fontId="0" fillId="0" borderId="0" xfId="0" applyNumberFormat="1" applyAlignment="1" applyProtection="1">
      <alignment/>
      <protection hidden="1"/>
    </xf>
    <xf numFmtId="0" fontId="4" fillId="0" borderId="10" xfId="0" applyFont="1" applyBorder="1" applyAlignment="1" applyProtection="1">
      <alignment/>
      <protection locked="0"/>
    </xf>
    <xf numFmtId="185" fontId="4" fillId="0" borderId="10" xfId="0" applyNumberFormat="1" applyFont="1" applyBorder="1" applyAlignment="1" applyProtection="1">
      <alignment/>
      <protection locked="0"/>
    </xf>
    <xf numFmtId="0" fontId="0" fillId="0" borderId="11" xfId="0" applyBorder="1" applyAlignment="1" applyProtection="1">
      <alignment/>
      <protection hidden="1"/>
    </xf>
    <xf numFmtId="0" fontId="0" fillId="0" borderId="12" xfId="0" applyBorder="1" applyAlignment="1" applyProtection="1">
      <alignment/>
      <protection hidden="1"/>
    </xf>
    <xf numFmtId="0" fontId="0" fillId="0" borderId="13" xfId="0" applyBorder="1" applyAlignment="1" applyProtection="1">
      <alignment/>
      <protection hidden="1"/>
    </xf>
    <xf numFmtId="0" fontId="1" fillId="0" borderId="10" xfId="0" applyFont="1" applyBorder="1" applyAlignment="1" applyProtection="1">
      <alignment/>
      <protection hidden="1"/>
    </xf>
    <xf numFmtId="185" fontId="1" fillId="0" borderId="10" xfId="0" applyNumberFormat="1" applyFont="1" applyBorder="1" applyAlignment="1" applyProtection="1">
      <alignment/>
      <protection hidden="1"/>
    </xf>
    <xf numFmtId="0" fontId="0" fillId="0" borderId="10" xfId="0" applyBorder="1" applyAlignment="1" applyProtection="1">
      <alignment horizontal="left"/>
      <protection hidden="1"/>
    </xf>
    <xf numFmtId="185" fontId="0" fillId="0" borderId="10" xfId="0" applyNumberFormat="1" applyBorder="1" applyAlignment="1" applyProtection="1">
      <alignment horizontal="right"/>
      <protection hidden="1"/>
    </xf>
    <xf numFmtId="0" fontId="0" fillId="0" borderId="10" xfId="0" applyBorder="1" applyAlignment="1" applyProtection="1">
      <alignment/>
      <protection hidden="1"/>
    </xf>
    <xf numFmtId="185" fontId="0" fillId="0" borderId="10" xfId="0" applyNumberFormat="1" applyBorder="1" applyAlignment="1" applyProtection="1">
      <alignment/>
      <protection hidden="1"/>
    </xf>
    <xf numFmtId="0" fontId="0" fillId="33" borderId="0" xfId="0" applyFill="1" applyBorder="1" applyAlignment="1" applyProtection="1">
      <alignment/>
      <protection locked="0"/>
    </xf>
    <xf numFmtId="0" fontId="6" fillId="34" borderId="0" xfId="0" applyFont="1" applyFill="1" applyAlignment="1" applyProtection="1">
      <alignment wrapText="1"/>
      <protection hidden="1"/>
    </xf>
    <xf numFmtId="0" fontId="6" fillId="0" borderId="0" xfId="0" applyFont="1" applyAlignment="1" applyProtection="1">
      <alignment/>
      <protection hidden="1"/>
    </xf>
    <xf numFmtId="0" fontId="6" fillId="0" borderId="0" xfId="0" applyFont="1" applyAlignment="1" applyProtection="1">
      <alignment wrapText="1"/>
      <protection hidden="1"/>
    </xf>
    <xf numFmtId="0" fontId="0" fillId="0" borderId="0" xfId="0" applyFill="1" applyAlignment="1" applyProtection="1">
      <alignment/>
      <protection hidden="1"/>
    </xf>
    <xf numFmtId="0" fontId="0" fillId="33" borderId="14" xfId="0" applyFill="1" applyBorder="1" applyAlignment="1" applyProtection="1">
      <alignment/>
      <protection hidden="1"/>
    </xf>
    <xf numFmtId="0" fontId="0" fillId="33" borderId="15" xfId="0" applyFill="1" applyBorder="1" applyAlignment="1" applyProtection="1">
      <alignment/>
      <protection hidden="1"/>
    </xf>
    <xf numFmtId="0" fontId="0" fillId="33" borderId="16" xfId="0" applyFill="1" applyBorder="1" applyAlignment="1" applyProtection="1">
      <alignment/>
      <protection hidden="1"/>
    </xf>
    <xf numFmtId="0" fontId="0" fillId="33" borderId="17" xfId="0" applyFill="1" applyBorder="1" applyAlignment="1" applyProtection="1">
      <alignment/>
      <protection hidden="1"/>
    </xf>
    <xf numFmtId="0" fontId="0" fillId="33" borderId="0" xfId="0" applyFill="1" applyBorder="1" applyAlignment="1" applyProtection="1">
      <alignment/>
      <protection hidden="1"/>
    </xf>
    <xf numFmtId="0" fontId="0" fillId="33" borderId="18" xfId="0" applyFill="1" applyBorder="1" applyAlignment="1" applyProtection="1">
      <alignment/>
      <protection hidden="1"/>
    </xf>
    <xf numFmtId="0" fontId="0" fillId="35" borderId="0" xfId="0" applyFill="1" applyBorder="1" applyAlignment="1" applyProtection="1">
      <alignment/>
      <protection hidden="1"/>
    </xf>
    <xf numFmtId="0" fontId="0" fillId="36" borderId="0" xfId="0" applyFill="1" applyBorder="1" applyAlignment="1" applyProtection="1">
      <alignment/>
      <protection hidden="1"/>
    </xf>
    <xf numFmtId="2" fontId="0" fillId="36" borderId="0" xfId="0" applyNumberFormat="1" applyFill="1" applyBorder="1" applyAlignment="1" applyProtection="1">
      <alignment/>
      <protection hidden="1"/>
    </xf>
    <xf numFmtId="2" fontId="0" fillId="33" borderId="0" xfId="0" applyNumberFormat="1" applyFill="1" applyBorder="1" applyAlignment="1" applyProtection="1">
      <alignment/>
      <protection hidden="1"/>
    </xf>
    <xf numFmtId="0" fontId="0" fillId="37" borderId="0" xfId="0" applyFill="1" applyBorder="1" applyAlignment="1" applyProtection="1">
      <alignment/>
      <protection hidden="1"/>
    </xf>
    <xf numFmtId="2" fontId="0" fillId="37" borderId="0" xfId="0" applyNumberFormat="1" applyFill="1" applyBorder="1" applyAlignment="1" applyProtection="1">
      <alignment/>
      <protection hidden="1"/>
    </xf>
    <xf numFmtId="0" fontId="0" fillId="38" borderId="0" xfId="0" applyFill="1" applyBorder="1" applyAlignment="1" applyProtection="1">
      <alignment/>
      <protection hidden="1"/>
    </xf>
    <xf numFmtId="0" fontId="1" fillId="38" borderId="0" xfId="0" applyFont="1" applyFill="1" applyBorder="1" applyAlignment="1" applyProtection="1">
      <alignment/>
      <protection hidden="1"/>
    </xf>
    <xf numFmtId="2" fontId="1" fillId="38" borderId="0" xfId="0" applyNumberFormat="1" applyFont="1" applyFill="1" applyBorder="1" applyAlignment="1" applyProtection="1">
      <alignment/>
      <protection hidden="1"/>
    </xf>
    <xf numFmtId="0" fontId="0" fillId="33" borderId="19" xfId="0" applyFill="1" applyBorder="1" applyAlignment="1" applyProtection="1">
      <alignment/>
      <protection hidden="1"/>
    </xf>
    <xf numFmtId="0" fontId="0" fillId="33" borderId="20" xfId="0" applyFill="1" applyBorder="1" applyAlignment="1" applyProtection="1">
      <alignment/>
      <protection hidden="1"/>
    </xf>
    <xf numFmtId="0" fontId="0" fillId="33" borderId="21" xfId="0" applyFill="1" applyBorder="1" applyAlignment="1" applyProtection="1">
      <alignment/>
      <protection hidden="1"/>
    </xf>
    <xf numFmtId="0" fontId="0" fillId="36" borderId="0" xfId="0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/>
      <protection locked="0"/>
    </xf>
    <xf numFmtId="0" fontId="0" fillId="37" borderId="0" xfId="0" applyFill="1" applyBorder="1" applyAlignment="1" applyProtection="1">
      <alignment/>
      <protection locked="0"/>
    </xf>
    <xf numFmtId="0" fontId="9" fillId="0" borderId="0" xfId="0" applyFont="1" applyAlignment="1" applyProtection="1">
      <alignment wrapText="1"/>
      <protection hidden="1"/>
    </xf>
    <xf numFmtId="0" fontId="6" fillId="36" borderId="0" xfId="0" applyFont="1" applyFill="1" applyAlignment="1" applyProtection="1">
      <alignment wrapText="1"/>
      <protection hidden="1"/>
    </xf>
    <xf numFmtId="0" fontId="1" fillId="33" borderId="15" xfId="0" applyFont="1" applyFill="1" applyBorder="1" applyAlignment="1" applyProtection="1">
      <alignment horizontal="center"/>
      <protection hidden="1"/>
    </xf>
    <xf numFmtId="0" fontId="0" fillId="33" borderId="0" xfId="0" applyFill="1" applyBorder="1" applyAlignment="1" applyProtection="1">
      <alignment horizontal="center"/>
      <protection hidden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6324600</xdr:colOff>
      <xdr:row>0</xdr:row>
      <xdr:rowOff>9525</xdr:rowOff>
    </xdr:from>
    <xdr:to>
      <xdr:col>0</xdr:col>
      <xdr:colOff>6905625</xdr:colOff>
      <xdr:row>0</xdr:row>
      <xdr:rowOff>419100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9525"/>
          <a:ext cx="5810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0</xdr:colOff>
      <xdr:row>1</xdr:row>
      <xdr:rowOff>28575</xdr:rowOff>
    </xdr:from>
    <xdr:to>
      <xdr:col>9</xdr:col>
      <xdr:colOff>0</xdr:colOff>
      <xdr:row>3</xdr:row>
      <xdr:rowOff>114300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2700" y="95250"/>
          <a:ext cx="5810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7"/>
  <dimension ref="A2:A12"/>
  <sheetViews>
    <sheetView zoomScalePageLayoutView="0" workbookViewId="0" topLeftCell="A1">
      <selection activeCell="A8" sqref="A8"/>
    </sheetView>
  </sheetViews>
  <sheetFormatPr defaultColWidth="11.421875" defaultRowHeight="12.75"/>
  <cols>
    <col min="1" max="1" width="105.28125" style="16" customWidth="1"/>
    <col min="2" max="16384" width="11.421875" style="16" customWidth="1"/>
  </cols>
  <sheetData>
    <row r="1" ht="39.75" customHeight="1"/>
    <row r="2" ht="15">
      <c r="A2" s="15" t="s">
        <v>135</v>
      </c>
    </row>
    <row r="3" ht="30">
      <c r="A3" s="17" t="s">
        <v>136</v>
      </c>
    </row>
    <row r="4" ht="15">
      <c r="A4" s="15" t="s">
        <v>137</v>
      </c>
    </row>
    <row r="5" ht="15">
      <c r="A5" s="17" t="s">
        <v>162</v>
      </c>
    </row>
    <row r="6" ht="15">
      <c r="A6" s="17" t="s">
        <v>163</v>
      </c>
    </row>
    <row r="7" ht="30">
      <c r="A7" s="17" t="s">
        <v>166</v>
      </c>
    </row>
    <row r="8" ht="15">
      <c r="A8" s="40" t="s">
        <v>164</v>
      </c>
    </row>
    <row r="9" ht="30">
      <c r="A9" s="40" t="s">
        <v>165</v>
      </c>
    </row>
    <row r="10" ht="30">
      <c r="A10" s="17" t="s">
        <v>200</v>
      </c>
    </row>
    <row r="11" ht="15">
      <c r="A11" s="41" t="s">
        <v>150</v>
      </c>
    </row>
    <row r="12" ht="15">
      <c r="A12" s="17"/>
    </row>
  </sheetData>
  <sheetProtection password="D60A" sheet="1" objects="1" scenarios="1"/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E19"/>
  <sheetViews>
    <sheetView zoomScalePageLayoutView="0" workbookViewId="0" topLeftCell="A1">
      <selection activeCell="B14" sqref="B14"/>
    </sheetView>
  </sheetViews>
  <sheetFormatPr defaultColWidth="11.421875" defaultRowHeight="12.75"/>
  <cols>
    <col min="1" max="1" width="11.421875" style="1" customWidth="1"/>
    <col min="2" max="2" width="43.00390625" style="1" bestFit="1" customWidth="1"/>
    <col min="3" max="16384" width="11.421875" style="1" customWidth="1"/>
  </cols>
  <sheetData>
    <row r="1" spans="3:5" ht="12.75">
      <c r="C1" s="1" t="s">
        <v>1</v>
      </c>
      <c r="D1" s="1" t="s">
        <v>2</v>
      </c>
      <c r="E1" s="1" t="s">
        <v>141</v>
      </c>
    </row>
    <row r="2" spans="1:5" ht="12.75">
      <c r="A2" s="12">
        <v>1</v>
      </c>
      <c r="B2" s="12" t="s">
        <v>130</v>
      </c>
      <c r="C2" s="12">
        <v>0.13</v>
      </c>
      <c r="D2" s="12">
        <v>0.04</v>
      </c>
      <c r="E2" s="12"/>
    </row>
    <row r="3" spans="1:5" ht="12.75">
      <c r="A3" s="12">
        <v>2</v>
      </c>
      <c r="B3" s="12" t="s">
        <v>132</v>
      </c>
      <c r="C3" s="12">
        <v>0.1</v>
      </c>
      <c r="D3" s="12">
        <v>0.04</v>
      </c>
      <c r="E3" s="12"/>
    </row>
    <row r="4" spans="1:5" ht="12.75">
      <c r="A4" s="12">
        <v>3</v>
      </c>
      <c r="B4" s="12" t="s">
        <v>131</v>
      </c>
      <c r="C4" s="12">
        <v>0.17</v>
      </c>
      <c r="D4" s="12">
        <v>0.04</v>
      </c>
      <c r="E4" s="12"/>
    </row>
    <row r="5" spans="1:5" ht="12.75">
      <c r="A5" s="12">
        <v>4</v>
      </c>
      <c r="B5" s="12" t="s">
        <v>142</v>
      </c>
      <c r="C5" s="12">
        <v>0.13</v>
      </c>
      <c r="D5" s="12">
        <v>0.04</v>
      </c>
      <c r="E5" s="12">
        <v>0.06</v>
      </c>
    </row>
    <row r="6" spans="1:5" ht="12.75">
      <c r="A6" s="12">
        <v>5</v>
      </c>
      <c r="B6" s="12" t="s">
        <v>139</v>
      </c>
      <c r="C6" s="12">
        <v>0.13</v>
      </c>
      <c r="D6" s="12">
        <v>0.04</v>
      </c>
      <c r="E6" s="12">
        <v>0.2</v>
      </c>
    </row>
    <row r="7" spans="1:5" ht="12.75">
      <c r="A7" s="12">
        <v>6</v>
      </c>
      <c r="B7" s="12" t="s">
        <v>140</v>
      </c>
      <c r="C7" s="12">
        <v>0.13</v>
      </c>
      <c r="D7" s="12">
        <v>0.04</v>
      </c>
      <c r="E7" s="12">
        <v>0.3</v>
      </c>
    </row>
    <row r="10" spans="1:5" ht="12.75">
      <c r="A10" s="5"/>
      <c r="B10" s="6" t="s">
        <v>18</v>
      </c>
      <c r="C10" s="6" t="s">
        <v>19</v>
      </c>
      <c r="D10" s="6" t="s">
        <v>20</v>
      </c>
      <c r="E10" s="7" t="s">
        <v>133</v>
      </c>
    </row>
    <row r="11" spans="1:5" ht="12.75">
      <c r="A11" s="12" t="s">
        <v>22</v>
      </c>
      <c r="B11" s="12">
        <v>0</v>
      </c>
      <c r="C11" s="12">
        <v>0</v>
      </c>
      <c r="D11" s="12">
        <v>0</v>
      </c>
      <c r="E11" s="12">
        <v>0</v>
      </c>
    </row>
    <row r="12" spans="1:5" ht="12.75">
      <c r="A12" s="12" t="s">
        <v>24</v>
      </c>
      <c r="B12" s="12">
        <v>0.11</v>
      </c>
      <c r="C12" s="12">
        <v>0.11</v>
      </c>
      <c r="D12" s="12">
        <v>0.11</v>
      </c>
      <c r="E12" s="12">
        <v>0</v>
      </c>
    </row>
    <row r="13" spans="1:5" ht="12.75">
      <c r="A13" s="12" t="s">
        <v>26</v>
      </c>
      <c r="B13" s="12">
        <v>0.13</v>
      </c>
      <c r="C13" s="12">
        <v>0.13</v>
      </c>
      <c r="D13" s="12">
        <v>0.13</v>
      </c>
      <c r="E13" s="12">
        <v>0</v>
      </c>
    </row>
    <row r="14" spans="1:5" ht="12.75">
      <c r="A14" s="12" t="s">
        <v>28</v>
      </c>
      <c r="B14" s="12">
        <v>0.15</v>
      </c>
      <c r="C14" s="12">
        <v>0.15</v>
      </c>
      <c r="D14" s="12">
        <v>0.15</v>
      </c>
      <c r="E14" s="12">
        <v>0</v>
      </c>
    </row>
    <row r="15" spans="1:5" ht="12.75">
      <c r="A15" s="12" t="s">
        <v>30</v>
      </c>
      <c r="B15" s="12">
        <v>0.17</v>
      </c>
      <c r="C15" s="12">
        <v>0.16</v>
      </c>
      <c r="D15" s="12">
        <v>0.17</v>
      </c>
      <c r="E15" s="12">
        <v>0</v>
      </c>
    </row>
    <row r="16" spans="1:5" ht="12.75">
      <c r="A16" s="12" t="s">
        <v>32</v>
      </c>
      <c r="B16" s="12">
        <v>0.18</v>
      </c>
      <c r="C16" s="12">
        <v>0.16</v>
      </c>
      <c r="D16" s="12">
        <v>0.19</v>
      </c>
      <c r="E16" s="12">
        <v>0</v>
      </c>
    </row>
    <row r="17" spans="1:5" ht="12.75">
      <c r="A17" s="12" t="s">
        <v>34</v>
      </c>
      <c r="B17" s="12">
        <v>0.18</v>
      </c>
      <c r="C17" s="12">
        <v>0.16</v>
      </c>
      <c r="D17" s="12">
        <v>0.21</v>
      </c>
      <c r="E17" s="12">
        <v>0</v>
      </c>
    </row>
    <row r="18" spans="1:5" ht="12.75">
      <c r="A18" s="12" t="s">
        <v>36</v>
      </c>
      <c r="B18" s="12">
        <v>0.18</v>
      </c>
      <c r="C18" s="12">
        <v>0.16</v>
      </c>
      <c r="D18" s="12">
        <v>0.22</v>
      </c>
      <c r="E18" s="12">
        <v>0</v>
      </c>
    </row>
    <row r="19" spans="1:5" ht="12.75">
      <c r="A19" s="12" t="s">
        <v>38</v>
      </c>
      <c r="B19" s="12">
        <v>0.18</v>
      </c>
      <c r="C19" s="12">
        <v>0.16</v>
      </c>
      <c r="D19" s="12">
        <v>0.23</v>
      </c>
      <c r="E19" s="12">
        <v>0</v>
      </c>
    </row>
  </sheetData>
  <sheetProtection password="CC40" sheet="1" objects="1" scenarios="1"/>
  <printOptions/>
  <pageMargins left="0.75" right="0.75" top="1" bottom="1" header="0" footer="0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B2:L45"/>
  <sheetViews>
    <sheetView zoomScalePageLayoutView="0" workbookViewId="0" topLeftCell="A1">
      <selection activeCell="Q30" sqref="Q30"/>
    </sheetView>
  </sheetViews>
  <sheetFormatPr defaultColWidth="11.421875" defaultRowHeight="12.75"/>
  <cols>
    <col min="1" max="1" width="1.7109375" style="1" customWidth="1"/>
    <col min="2" max="2" width="3.57421875" style="1" customWidth="1"/>
    <col min="3" max="3" width="3.140625" style="1" customWidth="1"/>
    <col min="4" max="4" width="48.8515625" style="1" customWidth="1"/>
    <col min="5" max="5" width="11.421875" style="1" customWidth="1"/>
    <col min="6" max="6" width="15.28125" style="1" bestFit="1" customWidth="1"/>
    <col min="7" max="7" width="11.421875" style="1" customWidth="1"/>
    <col min="8" max="8" width="6.00390625" style="1" customWidth="1"/>
    <col min="9" max="9" width="2.7109375" style="1" customWidth="1"/>
    <col min="10" max="11" width="11.421875" style="1" hidden="1" customWidth="1"/>
    <col min="12" max="12" width="3.28125" style="1" customWidth="1"/>
    <col min="13" max="45" width="11.421875" style="18" customWidth="1"/>
    <col min="46" max="16384" width="11.421875" style="1" customWidth="1"/>
  </cols>
  <sheetData>
    <row r="1" ht="5.25" customHeight="1" thickBot="1"/>
    <row r="2" spans="2:12" ht="12.75">
      <c r="B2" s="19"/>
      <c r="C2" s="42" t="s">
        <v>138</v>
      </c>
      <c r="D2" s="42"/>
      <c r="E2" s="42"/>
      <c r="F2" s="42"/>
      <c r="G2" s="42"/>
      <c r="H2" s="42"/>
      <c r="I2" s="42"/>
      <c r="J2" s="20"/>
      <c r="K2" s="20"/>
      <c r="L2" s="21"/>
    </row>
    <row r="3" spans="2:12" ht="12.75">
      <c r="B3" s="22"/>
      <c r="C3" s="43" t="s">
        <v>147</v>
      </c>
      <c r="D3" s="43"/>
      <c r="E3" s="43"/>
      <c r="F3" s="43"/>
      <c r="G3" s="43"/>
      <c r="H3" s="43"/>
      <c r="I3" s="43"/>
      <c r="J3" s="14">
        <v>1</v>
      </c>
      <c r="K3" s="23" t="s">
        <v>3</v>
      </c>
      <c r="L3" s="24"/>
    </row>
    <row r="4" spans="2:12" ht="12.75">
      <c r="B4" s="22"/>
      <c r="C4" s="23"/>
      <c r="D4" s="23"/>
      <c r="E4" s="23"/>
      <c r="F4" s="23"/>
      <c r="G4" s="23"/>
      <c r="H4" s="23"/>
      <c r="I4" s="23"/>
      <c r="J4" s="23" t="s">
        <v>1</v>
      </c>
      <c r="K4" s="23">
        <f>VLOOKUP($J$3,TABLAS!$A$2:$E$7,3,0)</f>
        <v>0.13</v>
      </c>
      <c r="L4" s="24"/>
    </row>
    <row r="5" spans="2:12" ht="12.75">
      <c r="B5" s="22"/>
      <c r="C5" s="25"/>
      <c r="D5" s="25"/>
      <c r="E5" s="25"/>
      <c r="F5" s="25"/>
      <c r="G5" s="25"/>
      <c r="H5" s="25"/>
      <c r="I5" s="25"/>
      <c r="J5" s="23" t="s">
        <v>2</v>
      </c>
      <c r="K5" s="23">
        <f>VLOOKUP($J$3,TABLAS!$A$2:$E$7,4,0)</f>
        <v>0.04</v>
      </c>
      <c r="L5" s="24"/>
    </row>
    <row r="6" spans="2:12" ht="15" customHeight="1">
      <c r="B6" s="22"/>
      <c r="C6" s="25"/>
      <c r="D6" s="25"/>
      <c r="E6" s="25"/>
      <c r="F6" s="25"/>
      <c r="G6" s="25"/>
      <c r="H6" s="25"/>
      <c r="I6" s="25"/>
      <c r="J6" s="23" t="s">
        <v>143</v>
      </c>
      <c r="K6" s="23">
        <f>VLOOKUP($J$3,TABLAS!$A$2:$E$7,5,0)</f>
        <v>0</v>
      </c>
      <c r="L6" s="24"/>
    </row>
    <row r="7" spans="2:12" ht="15" customHeight="1">
      <c r="B7" s="22"/>
      <c r="C7" s="25"/>
      <c r="D7" s="25"/>
      <c r="E7" s="25"/>
      <c r="F7" s="25"/>
      <c r="G7" s="25"/>
      <c r="H7" s="25"/>
      <c r="I7" s="25"/>
      <c r="J7" s="23"/>
      <c r="K7" s="23"/>
      <c r="L7" s="24"/>
    </row>
    <row r="8" spans="2:12" ht="15" customHeight="1">
      <c r="B8" s="22"/>
      <c r="C8" s="25"/>
      <c r="D8" s="25"/>
      <c r="E8" s="25"/>
      <c r="F8" s="25"/>
      <c r="G8" s="25"/>
      <c r="H8" s="25"/>
      <c r="I8" s="25"/>
      <c r="J8" s="23"/>
      <c r="K8" s="23"/>
      <c r="L8" s="24"/>
    </row>
    <row r="9" spans="2:12" ht="15" customHeight="1">
      <c r="B9" s="22"/>
      <c r="C9" s="25"/>
      <c r="D9" s="25"/>
      <c r="E9" s="25"/>
      <c r="F9" s="25"/>
      <c r="G9" s="25"/>
      <c r="H9" s="25"/>
      <c r="I9" s="25"/>
      <c r="J9" s="23"/>
      <c r="K9" s="23"/>
      <c r="L9" s="24"/>
    </row>
    <row r="10" spans="2:12" ht="15" customHeight="1">
      <c r="B10" s="22"/>
      <c r="C10" s="25"/>
      <c r="D10" s="25"/>
      <c r="E10" s="25"/>
      <c r="F10" s="25"/>
      <c r="G10" s="25"/>
      <c r="H10" s="25"/>
      <c r="I10" s="25"/>
      <c r="J10" s="23"/>
      <c r="K10" s="23"/>
      <c r="L10" s="24"/>
    </row>
    <row r="11" spans="2:12" ht="15" customHeight="1">
      <c r="B11" s="22"/>
      <c r="C11" s="25"/>
      <c r="D11" s="25"/>
      <c r="E11" s="25"/>
      <c r="F11" s="25"/>
      <c r="G11" s="25"/>
      <c r="H11" s="25"/>
      <c r="I11" s="25"/>
      <c r="J11" s="23"/>
      <c r="K11" s="23"/>
      <c r="L11" s="24"/>
    </row>
    <row r="12" spans="2:12" ht="7.5" customHeight="1">
      <c r="B12" s="22"/>
      <c r="C12" s="25"/>
      <c r="D12" s="25"/>
      <c r="E12" s="25"/>
      <c r="F12" s="25"/>
      <c r="G12" s="25"/>
      <c r="H12" s="25"/>
      <c r="I12" s="25"/>
      <c r="J12" s="23"/>
      <c r="K12" s="23"/>
      <c r="L12" s="24"/>
    </row>
    <row r="13" spans="2:12" ht="12.75">
      <c r="B13" s="22"/>
      <c r="C13" s="23"/>
      <c r="D13" s="23"/>
      <c r="E13" s="23"/>
      <c r="F13" s="23"/>
      <c r="G13" s="23"/>
      <c r="H13" s="23"/>
      <c r="I13" s="23"/>
      <c r="J13" s="23"/>
      <c r="K13" s="23"/>
      <c r="L13" s="24"/>
    </row>
    <row r="14" spans="2:12" ht="15">
      <c r="B14" s="22"/>
      <c r="C14" s="26"/>
      <c r="D14" s="26"/>
      <c r="E14" s="26" t="s">
        <v>145</v>
      </c>
      <c r="F14" s="26" t="s">
        <v>167</v>
      </c>
      <c r="G14" s="26" t="s">
        <v>144</v>
      </c>
      <c r="H14" s="27" t="s">
        <v>148</v>
      </c>
      <c r="I14" s="26"/>
      <c r="J14" s="23" t="s">
        <v>7</v>
      </c>
      <c r="K14" s="23"/>
      <c r="L14" s="24"/>
    </row>
    <row r="15" spans="2:12" ht="13.5" customHeight="1">
      <c r="B15" s="22"/>
      <c r="C15" s="26">
        <v>1</v>
      </c>
      <c r="D15" s="37">
        <v>112</v>
      </c>
      <c r="E15" s="38">
        <v>0.02</v>
      </c>
      <c r="F15" s="26">
        <f>J15</f>
        <v>0.9</v>
      </c>
      <c r="G15" s="27">
        <f>IF(J15=0,0,E15/J15)</f>
        <v>0.022222222222222223</v>
      </c>
      <c r="H15" s="27"/>
      <c r="I15" s="26"/>
      <c r="J15" s="23">
        <f>INDEX(MATERIALES!$A$2:$B$178,D15,2)</f>
        <v>0.9</v>
      </c>
      <c r="K15" s="23"/>
      <c r="L15" s="24"/>
    </row>
    <row r="16" spans="2:12" ht="13.5" customHeight="1">
      <c r="B16" s="22"/>
      <c r="C16" s="26">
        <v>2</v>
      </c>
      <c r="D16" s="37">
        <v>57</v>
      </c>
      <c r="E16" s="38">
        <v>0.15</v>
      </c>
      <c r="F16" s="26">
        <f aca="true" t="shared" si="0" ref="F16:F22">J16</f>
        <v>0.76</v>
      </c>
      <c r="G16" s="27">
        <f aca="true" t="shared" si="1" ref="G16:G22">IF(J16=0,0,E16/J16)</f>
        <v>0.19736842105263158</v>
      </c>
      <c r="H16" s="27"/>
      <c r="I16" s="26"/>
      <c r="J16" s="23">
        <f>INDEX(MATERIALES!$A$2:$B$178,D16,2)</f>
        <v>0.76</v>
      </c>
      <c r="K16" s="23"/>
      <c r="L16" s="24"/>
    </row>
    <row r="17" spans="2:12" ht="13.5" customHeight="1">
      <c r="B17" s="22"/>
      <c r="C17" s="26">
        <v>3</v>
      </c>
      <c r="D17" s="37">
        <v>112</v>
      </c>
      <c r="E17" s="38">
        <v>0.01</v>
      </c>
      <c r="F17" s="26">
        <f t="shared" si="0"/>
        <v>0.9</v>
      </c>
      <c r="G17" s="27">
        <f t="shared" si="1"/>
        <v>0.011111111111111112</v>
      </c>
      <c r="H17" s="27"/>
      <c r="I17" s="26"/>
      <c r="J17" s="23">
        <f>INDEX(MATERIALES!$A$2:$B$178,D17,2)</f>
        <v>0.9</v>
      </c>
      <c r="K17" s="23"/>
      <c r="L17" s="24"/>
    </row>
    <row r="18" spans="2:12" ht="13.5" customHeight="1">
      <c r="B18" s="22"/>
      <c r="C18" s="26">
        <v>4</v>
      </c>
      <c r="D18" s="37">
        <v>156</v>
      </c>
      <c r="E18" s="38"/>
      <c r="F18" s="26">
        <f t="shared" si="0"/>
        <v>0</v>
      </c>
      <c r="G18" s="27">
        <f t="shared" si="1"/>
        <v>0</v>
      </c>
      <c r="H18" s="27"/>
      <c r="I18" s="26"/>
      <c r="J18" s="23">
        <f>INDEX(MATERIALES!$A$2:$B$178,D18,2)</f>
        <v>0</v>
      </c>
      <c r="K18" s="23"/>
      <c r="L18" s="24"/>
    </row>
    <row r="19" spans="2:12" ht="13.5" customHeight="1">
      <c r="B19" s="22"/>
      <c r="C19" s="26">
        <v>5</v>
      </c>
      <c r="D19" s="37">
        <v>156</v>
      </c>
      <c r="E19" s="38"/>
      <c r="F19" s="26">
        <f t="shared" si="0"/>
        <v>0</v>
      </c>
      <c r="G19" s="27">
        <f t="shared" si="1"/>
        <v>0</v>
      </c>
      <c r="H19" s="27"/>
      <c r="I19" s="26"/>
      <c r="J19" s="23">
        <f>INDEX(MATERIALES!$A$2:$B$178,D19,2)</f>
        <v>0</v>
      </c>
      <c r="K19" s="23"/>
      <c r="L19" s="24"/>
    </row>
    <row r="20" spans="2:12" ht="13.5" customHeight="1">
      <c r="B20" s="22"/>
      <c r="C20" s="26">
        <v>6</v>
      </c>
      <c r="D20" s="37">
        <v>156</v>
      </c>
      <c r="E20" s="38"/>
      <c r="F20" s="26">
        <f t="shared" si="0"/>
        <v>0</v>
      </c>
      <c r="G20" s="27">
        <f t="shared" si="1"/>
        <v>0</v>
      </c>
      <c r="H20" s="27"/>
      <c r="I20" s="26"/>
      <c r="J20" s="23">
        <f>INDEX(MATERIALES!$A$2:$B$178,D20,2)</f>
        <v>0</v>
      </c>
      <c r="K20" s="23"/>
      <c r="L20" s="24"/>
    </row>
    <row r="21" spans="2:12" ht="13.5" customHeight="1">
      <c r="B21" s="22"/>
      <c r="C21" s="26">
        <v>7</v>
      </c>
      <c r="D21" s="37">
        <v>156</v>
      </c>
      <c r="E21" s="38"/>
      <c r="F21" s="26">
        <f t="shared" si="0"/>
        <v>0</v>
      </c>
      <c r="G21" s="27">
        <f t="shared" si="1"/>
        <v>0</v>
      </c>
      <c r="H21" s="27"/>
      <c r="I21" s="26"/>
      <c r="J21" s="23">
        <f>INDEX(MATERIALES!$A$2:$B$178,D21,2)</f>
        <v>0</v>
      </c>
      <c r="K21" s="23"/>
      <c r="L21" s="24"/>
    </row>
    <row r="22" spans="2:12" ht="13.5" customHeight="1">
      <c r="B22" s="22"/>
      <c r="C22" s="26">
        <v>8</v>
      </c>
      <c r="D22" s="37">
        <v>156</v>
      </c>
      <c r="E22" s="38"/>
      <c r="F22" s="26">
        <f t="shared" si="0"/>
        <v>0</v>
      </c>
      <c r="G22" s="27">
        <f t="shared" si="1"/>
        <v>0</v>
      </c>
      <c r="H22" s="27">
        <f>SUM(G15:G22)</f>
        <v>0.2307017543859649</v>
      </c>
      <c r="I22" s="26"/>
      <c r="J22" s="23">
        <f>INDEX(MATERIALES!$A$2:$B$178,D22,2)</f>
        <v>0</v>
      </c>
      <c r="K22" s="23"/>
      <c r="L22" s="24"/>
    </row>
    <row r="23" spans="2:12" ht="9" customHeight="1">
      <c r="B23" s="22"/>
      <c r="C23" s="26"/>
      <c r="D23" s="26"/>
      <c r="E23" s="26"/>
      <c r="F23" s="26"/>
      <c r="G23" s="27"/>
      <c r="H23" s="27"/>
      <c r="I23" s="26"/>
      <c r="J23" s="23"/>
      <c r="K23" s="23"/>
      <c r="L23" s="24"/>
    </row>
    <row r="24" spans="2:12" ht="12.75">
      <c r="B24" s="22"/>
      <c r="C24" s="23"/>
      <c r="D24" s="23"/>
      <c r="E24" s="23"/>
      <c r="F24" s="23"/>
      <c r="G24" s="28"/>
      <c r="H24" s="28"/>
      <c r="I24" s="23"/>
      <c r="J24" s="23"/>
      <c r="K24" s="23"/>
      <c r="L24" s="24"/>
    </row>
    <row r="25" spans="2:12" ht="12.75">
      <c r="B25" s="22"/>
      <c r="C25" s="29"/>
      <c r="D25" s="29"/>
      <c r="E25" s="29"/>
      <c r="F25" s="29"/>
      <c r="G25" s="29" t="s">
        <v>144</v>
      </c>
      <c r="H25" s="30"/>
      <c r="I25" s="29"/>
      <c r="J25" s="23" t="s">
        <v>0</v>
      </c>
      <c r="K25" s="23"/>
      <c r="L25" s="24"/>
    </row>
    <row r="26" spans="2:12" ht="13.5" customHeight="1">
      <c r="B26" s="22"/>
      <c r="C26" s="29"/>
      <c r="D26" s="39">
        <v>6</v>
      </c>
      <c r="E26" s="29"/>
      <c r="F26" s="29"/>
      <c r="G26" s="30">
        <f>J26</f>
        <v>0.18</v>
      </c>
      <c r="H26" s="30"/>
      <c r="I26" s="29"/>
      <c r="J26" s="23">
        <f>IF(J3&gt;=4,0,INDEX(TABLAS!B11:D19,CALCULO_U!D26,CALCULO_U!J3))</f>
        <v>0.18</v>
      </c>
      <c r="K26" s="23"/>
      <c r="L26" s="24"/>
    </row>
    <row r="27" spans="2:12" ht="12.75">
      <c r="B27" s="22"/>
      <c r="C27" s="29"/>
      <c r="D27" s="29"/>
      <c r="E27" s="29"/>
      <c r="F27" s="29"/>
      <c r="G27" s="30"/>
      <c r="H27" s="30"/>
      <c r="I27" s="29"/>
      <c r="J27" s="23"/>
      <c r="K27" s="23"/>
      <c r="L27" s="24"/>
    </row>
    <row r="28" spans="2:12" ht="13.5" customHeight="1">
      <c r="B28" s="22"/>
      <c r="C28" s="29"/>
      <c r="D28" s="29"/>
      <c r="E28" s="29"/>
      <c r="F28" s="29"/>
      <c r="G28" s="30"/>
      <c r="H28" s="30"/>
      <c r="I28" s="29"/>
      <c r="J28" s="14">
        <v>1</v>
      </c>
      <c r="K28" s="23"/>
      <c r="L28" s="24"/>
    </row>
    <row r="29" spans="2:12" ht="8.25" customHeight="1">
      <c r="B29" s="22"/>
      <c r="C29" s="29"/>
      <c r="D29" s="29"/>
      <c r="E29" s="29"/>
      <c r="F29" s="29"/>
      <c r="G29" s="30"/>
      <c r="H29" s="30"/>
      <c r="I29" s="29"/>
      <c r="J29" s="23"/>
      <c r="K29" s="23"/>
      <c r="L29" s="24"/>
    </row>
    <row r="30" spans="2:12" ht="12.75">
      <c r="B30" s="22"/>
      <c r="C30" s="23"/>
      <c r="D30" s="23"/>
      <c r="E30" s="23"/>
      <c r="F30" s="23"/>
      <c r="G30" s="28"/>
      <c r="H30" s="28"/>
      <c r="I30" s="23"/>
      <c r="J30" s="23"/>
      <c r="K30" s="23"/>
      <c r="L30" s="24"/>
    </row>
    <row r="31" spans="2:12" ht="15">
      <c r="B31" s="22"/>
      <c r="C31" s="26"/>
      <c r="D31" s="26"/>
      <c r="E31" s="26" t="s">
        <v>145</v>
      </c>
      <c r="F31" s="26" t="s">
        <v>167</v>
      </c>
      <c r="G31" s="27" t="s">
        <v>144</v>
      </c>
      <c r="H31" s="27" t="s">
        <v>148</v>
      </c>
      <c r="I31" s="26"/>
      <c r="J31" s="23" t="s">
        <v>7</v>
      </c>
      <c r="K31" s="23"/>
      <c r="L31" s="24"/>
    </row>
    <row r="32" spans="2:12" ht="13.5" customHeight="1">
      <c r="B32" s="22"/>
      <c r="C32" s="26">
        <v>1</v>
      </c>
      <c r="D32" s="37">
        <v>11</v>
      </c>
      <c r="E32" s="38">
        <v>0.09</v>
      </c>
      <c r="F32" s="26">
        <f>J32</f>
        <v>0.035</v>
      </c>
      <c r="G32" s="27">
        <f>IF(J32=0,0,E32/J32)</f>
        <v>2.571428571428571</v>
      </c>
      <c r="H32" s="27"/>
      <c r="I32" s="26"/>
      <c r="J32" s="23">
        <f>INDEX(MATERIALES!$A$2:$B$178,D32,2)</f>
        <v>0.035</v>
      </c>
      <c r="K32" s="23"/>
      <c r="L32" s="24"/>
    </row>
    <row r="33" spans="2:12" ht="13.5" customHeight="1">
      <c r="B33" s="22"/>
      <c r="C33" s="26">
        <v>2</v>
      </c>
      <c r="D33" s="37">
        <v>55</v>
      </c>
      <c r="E33" s="38">
        <v>0.015</v>
      </c>
      <c r="F33" s="26">
        <f aca="true" t="shared" si="2" ref="F33:F39">J33</f>
        <v>0.49</v>
      </c>
      <c r="G33" s="27">
        <f aca="true" t="shared" si="3" ref="G33:G39">IF(J33=0,0,E33/J33)</f>
        <v>0.030612244897959183</v>
      </c>
      <c r="H33" s="27"/>
      <c r="I33" s="26"/>
      <c r="J33" s="23">
        <f>INDEX(MATERIALES!$A$2:$B$178,D33,2)</f>
        <v>0.49</v>
      </c>
      <c r="K33" s="23"/>
      <c r="L33" s="24"/>
    </row>
    <row r="34" spans="2:12" ht="13.5" customHeight="1">
      <c r="B34" s="22"/>
      <c r="C34" s="26">
        <v>3</v>
      </c>
      <c r="D34" s="37">
        <v>156</v>
      </c>
      <c r="E34" s="38"/>
      <c r="F34" s="26">
        <f t="shared" si="2"/>
        <v>0</v>
      </c>
      <c r="G34" s="27">
        <f t="shared" si="3"/>
        <v>0</v>
      </c>
      <c r="H34" s="27"/>
      <c r="I34" s="26"/>
      <c r="J34" s="23">
        <f>INDEX(MATERIALES!$A$2:$B$178,D34,2)</f>
        <v>0</v>
      </c>
      <c r="K34" s="23"/>
      <c r="L34" s="24"/>
    </row>
    <row r="35" spans="2:12" ht="13.5" customHeight="1">
      <c r="B35" s="22"/>
      <c r="C35" s="26">
        <v>4</v>
      </c>
      <c r="D35" s="37">
        <v>156</v>
      </c>
      <c r="E35" s="38"/>
      <c r="F35" s="26">
        <f t="shared" si="2"/>
        <v>0</v>
      </c>
      <c r="G35" s="27">
        <f t="shared" si="3"/>
        <v>0</v>
      </c>
      <c r="H35" s="27"/>
      <c r="I35" s="26"/>
      <c r="J35" s="23">
        <f>INDEX(MATERIALES!$A$2:$B$178,D35,2)</f>
        <v>0</v>
      </c>
      <c r="K35" s="23"/>
      <c r="L35" s="24"/>
    </row>
    <row r="36" spans="2:12" ht="13.5" customHeight="1">
      <c r="B36" s="22"/>
      <c r="C36" s="26">
        <v>5</v>
      </c>
      <c r="D36" s="37">
        <v>156</v>
      </c>
      <c r="E36" s="38"/>
      <c r="F36" s="26">
        <f t="shared" si="2"/>
        <v>0</v>
      </c>
      <c r="G36" s="27">
        <f t="shared" si="3"/>
        <v>0</v>
      </c>
      <c r="H36" s="27"/>
      <c r="I36" s="26"/>
      <c r="J36" s="23">
        <f>INDEX(MATERIALES!$A$2:$B$178,D36,2)</f>
        <v>0</v>
      </c>
      <c r="K36" s="23"/>
      <c r="L36" s="24"/>
    </row>
    <row r="37" spans="2:12" ht="13.5" customHeight="1">
      <c r="B37" s="22"/>
      <c r="C37" s="26">
        <v>6</v>
      </c>
      <c r="D37" s="37">
        <v>156</v>
      </c>
      <c r="E37" s="38"/>
      <c r="F37" s="26">
        <f t="shared" si="2"/>
        <v>0</v>
      </c>
      <c r="G37" s="27">
        <f t="shared" si="3"/>
        <v>0</v>
      </c>
      <c r="H37" s="27"/>
      <c r="I37" s="26"/>
      <c r="J37" s="23">
        <f>INDEX(MATERIALES!$A$2:$B$178,D37,2)</f>
        <v>0</v>
      </c>
      <c r="K37" s="23"/>
      <c r="L37" s="24"/>
    </row>
    <row r="38" spans="2:12" ht="13.5" customHeight="1">
      <c r="B38" s="22"/>
      <c r="C38" s="26">
        <v>7</v>
      </c>
      <c r="D38" s="37">
        <v>156</v>
      </c>
      <c r="E38" s="38"/>
      <c r="F38" s="26">
        <f t="shared" si="2"/>
        <v>0</v>
      </c>
      <c r="G38" s="27">
        <f t="shared" si="3"/>
        <v>0</v>
      </c>
      <c r="H38" s="27"/>
      <c r="I38" s="26"/>
      <c r="J38" s="23">
        <f>INDEX(MATERIALES!$A$2:$B$178,D38,2)</f>
        <v>0</v>
      </c>
      <c r="K38" s="23"/>
      <c r="L38" s="24"/>
    </row>
    <row r="39" spans="2:12" ht="13.5" customHeight="1">
      <c r="B39" s="22"/>
      <c r="C39" s="26">
        <v>8</v>
      </c>
      <c r="D39" s="37">
        <v>156</v>
      </c>
      <c r="E39" s="38"/>
      <c r="F39" s="26">
        <f t="shared" si="2"/>
        <v>0</v>
      </c>
      <c r="G39" s="27">
        <f t="shared" si="3"/>
        <v>0</v>
      </c>
      <c r="H39" s="27">
        <f>SUM(G32:G39)</f>
        <v>2.6020408163265305</v>
      </c>
      <c r="I39" s="26"/>
      <c r="J39" s="23">
        <f>INDEX(MATERIALES!$A$2:$B$178,D39,2)</f>
        <v>0</v>
      </c>
      <c r="K39" s="23"/>
      <c r="L39" s="24"/>
    </row>
    <row r="40" spans="2:12" ht="9.75" customHeight="1">
      <c r="B40" s="22"/>
      <c r="C40" s="26"/>
      <c r="D40" s="26"/>
      <c r="E40" s="26"/>
      <c r="F40" s="26"/>
      <c r="G40" s="27"/>
      <c r="H40" s="27"/>
      <c r="I40" s="26"/>
      <c r="J40" s="23"/>
      <c r="K40" s="23"/>
      <c r="L40" s="24"/>
    </row>
    <row r="41" spans="2:12" ht="12.75">
      <c r="B41" s="22"/>
      <c r="C41" s="23"/>
      <c r="D41" s="23"/>
      <c r="E41" s="23"/>
      <c r="F41" s="23"/>
      <c r="G41" s="23"/>
      <c r="H41" s="23"/>
      <c r="I41" s="23"/>
      <c r="J41" s="23"/>
      <c r="K41" s="23"/>
      <c r="L41" s="24"/>
    </row>
    <row r="42" spans="2:12" ht="12.75">
      <c r="B42" s="22"/>
      <c r="C42" s="31"/>
      <c r="D42" s="31"/>
      <c r="E42" s="31"/>
      <c r="F42" s="31"/>
      <c r="G42" s="31"/>
      <c r="H42" s="31"/>
      <c r="I42" s="31"/>
      <c r="J42" s="23"/>
      <c r="K42" s="23"/>
      <c r="L42" s="24"/>
    </row>
    <row r="43" spans="2:12" ht="15">
      <c r="B43" s="22"/>
      <c r="C43" s="31"/>
      <c r="D43" s="32" t="s">
        <v>146</v>
      </c>
      <c r="E43" s="33">
        <f>IF(J3&gt;=4,1/(K4+H39+K6+K5),IF(J26=0,1/(K4+H39+H22+K5),IF(J28=1,1/(K4+H39+G26+H22+K5),IF(J28=2,1/(K4+H39+J26*0.5+MIN(H22,0.15)+K5),1/(K4+H39+K4)))))</f>
        <v>0.31419443382005535</v>
      </c>
      <c r="F43" s="33"/>
      <c r="G43" s="32" t="s">
        <v>149</v>
      </c>
      <c r="H43" s="31"/>
      <c r="I43" s="31"/>
      <c r="J43" s="23"/>
      <c r="K43" s="23"/>
      <c r="L43" s="24"/>
    </row>
    <row r="44" spans="2:12" ht="12.75">
      <c r="B44" s="22"/>
      <c r="C44" s="31"/>
      <c r="D44" s="31"/>
      <c r="E44" s="31"/>
      <c r="F44" s="31"/>
      <c r="G44" s="31"/>
      <c r="H44" s="31"/>
      <c r="I44" s="31"/>
      <c r="J44" s="23"/>
      <c r="K44" s="23"/>
      <c r="L44" s="24"/>
    </row>
    <row r="45" spans="2:12" ht="13.5" thickBot="1">
      <c r="B45" s="34"/>
      <c r="C45" s="35" t="s">
        <v>150</v>
      </c>
      <c r="D45" s="35"/>
      <c r="E45" s="35"/>
      <c r="F45" s="35"/>
      <c r="G45" s="35"/>
      <c r="H45" s="35"/>
      <c r="I45" s="35"/>
      <c r="J45" s="35"/>
      <c r="K45" s="35"/>
      <c r="L45" s="36"/>
    </row>
  </sheetData>
  <sheetProtection password="D60A" sheet="1"/>
  <mergeCells count="2">
    <mergeCell ref="C2:I2"/>
    <mergeCell ref="C3:I3"/>
  </mergeCells>
  <printOptions horizontalCentered="1"/>
  <pageMargins left="0.75" right="0.75" top="0.61" bottom="1" header="0" footer="0"/>
  <pageSetup fitToHeight="1" fitToWidth="1" horizontalDpi="300" verticalDpi="300" orientation="portrait" paperSize="9" scale="66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6"/>
  <dimension ref="A1:B178"/>
  <sheetViews>
    <sheetView tabSelected="1" zoomScalePageLayoutView="0" workbookViewId="0" topLeftCell="A158">
      <selection activeCell="F179" sqref="F179"/>
    </sheetView>
  </sheetViews>
  <sheetFormatPr defaultColWidth="11.421875" defaultRowHeight="12.75"/>
  <cols>
    <col min="1" max="1" width="56.00390625" style="1" bestFit="1" customWidth="1"/>
    <col min="2" max="2" width="17.7109375" style="2" customWidth="1"/>
    <col min="3" max="16384" width="11.421875" style="1" customWidth="1"/>
  </cols>
  <sheetData>
    <row r="1" spans="1:2" ht="12.75">
      <c r="A1" s="8" t="s">
        <v>6</v>
      </c>
      <c r="B1" s="9" t="s">
        <v>134</v>
      </c>
    </row>
    <row r="2" spans="1:2" ht="12.75" hidden="1">
      <c r="A2" s="12" t="s">
        <v>168</v>
      </c>
      <c r="B2" s="12">
        <v>0.035</v>
      </c>
    </row>
    <row r="3" spans="1:2" ht="12.75" hidden="1">
      <c r="A3" s="12" t="s">
        <v>169</v>
      </c>
      <c r="B3" s="12">
        <v>0.032</v>
      </c>
    </row>
    <row r="4" spans="1:2" ht="12.75" hidden="1">
      <c r="A4" s="12" t="s">
        <v>170</v>
      </c>
      <c r="B4" s="12">
        <v>0.032</v>
      </c>
    </row>
    <row r="5" spans="1:2" ht="12.75" hidden="1">
      <c r="A5" s="12" t="s">
        <v>171</v>
      </c>
      <c r="B5" s="12">
        <v>0.035</v>
      </c>
    </row>
    <row r="6" spans="1:2" ht="12.75" hidden="1">
      <c r="A6" s="12" t="s">
        <v>172</v>
      </c>
      <c r="B6" s="12">
        <v>0.035</v>
      </c>
    </row>
    <row r="7" spans="1:2" ht="12.75" hidden="1">
      <c r="A7" s="12" t="s">
        <v>173</v>
      </c>
      <c r="B7" s="12">
        <v>0.035</v>
      </c>
    </row>
    <row r="8" spans="1:2" ht="12.75" hidden="1">
      <c r="A8" s="12" t="s">
        <v>174</v>
      </c>
      <c r="B8" s="11">
        <v>0.037</v>
      </c>
    </row>
    <row r="9" spans="1:2" ht="12.75" hidden="1">
      <c r="A9" s="12" t="s">
        <v>175</v>
      </c>
      <c r="B9" s="12">
        <v>0.032</v>
      </c>
    </row>
    <row r="10" spans="1:2" ht="12.75" hidden="1">
      <c r="A10" s="12" t="s">
        <v>176</v>
      </c>
      <c r="B10" s="12">
        <v>0.032</v>
      </c>
    </row>
    <row r="11" spans="1:2" ht="12.75" hidden="1">
      <c r="A11" s="12" t="s">
        <v>177</v>
      </c>
      <c r="B11" s="12">
        <v>0.037</v>
      </c>
    </row>
    <row r="12" spans="1:2" ht="12.75" hidden="1">
      <c r="A12" s="12" t="s">
        <v>178</v>
      </c>
      <c r="B12" s="12">
        <v>0.035</v>
      </c>
    </row>
    <row r="13" spans="1:2" ht="12.75" hidden="1">
      <c r="A13" s="12" t="s">
        <v>179</v>
      </c>
      <c r="B13" s="12">
        <v>0.032</v>
      </c>
    </row>
    <row r="14" spans="1:2" ht="12.75" hidden="1">
      <c r="A14" s="12" t="s">
        <v>180</v>
      </c>
      <c r="B14" s="12">
        <v>0.035</v>
      </c>
    </row>
    <row r="15" spans="1:2" ht="12.75" hidden="1">
      <c r="A15" s="12" t="s">
        <v>181</v>
      </c>
      <c r="B15" s="12">
        <v>0.04</v>
      </c>
    </row>
    <row r="16" spans="1:2" ht="12.75" hidden="1">
      <c r="A16" s="12" t="s">
        <v>182</v>
      </c>
      <c r="B16" s="12">
        <v>0.037</v>
      </c>
    </row>
    <row r="17" spans="1:2" ht="12.75" hidden="1">
      <c r="A17" s="12" t="s">
        <v>183</v>
      </c>
      <c r="B17" s="12">
        <v>0.035</v>
      </c>
    </row>
    <row r="18" spans="1:2" ht="12.75" hidden="1">
      <c r="A18" s="12" t="s">
        <v>184</v>
      </c>
      <c r="B18" s="12">
        <v>0.035</v>
      </c>
    </row>
    <row r="19" spans="1:2" ht="12.75" hidden="1">
      <c r="A19" s="12" t="s">
        <v>185</v>
      </c>
      <c r="B19" s="12">
        <v>0.032</v>
      </c>
    </row>
    <row r="20" spans="1:2" ht="12.75" hidden="1">
      <c r="A20" s="12" t="s">
        <v>186</v>
      </c>
      <c r="B20" s="12">
        <v>0.032</v>
      </c>
    </row>
    <row r="21" spans="1:2" ht="12.75" hidden="1">
      <c r="A21" s="12" t="s">
        <v>187</v>
      </c>
      <c r="B21" s="12">
        <v>0.034</v>
      </c>
    </row>
    <row r="22" spans="1:2" ht="12.75" hidden="1">
      <c r="A22" s="12" t="s">
        <v>188</v>
      </c>
      <c r="B22" s="12">
        <v>0.047</v>
      </c>
    </row>
    <row r="23" spans="1:2" ht="12.75" hidden="1">
      <c r="A23" s="12" t="s">
        <v>189</v>
      </c>
      <c r="B23" s="12">
        <v>0.034</v>
      </c>
    </row>
    <row r="24" spans="1:2" ht="12.75" hidden="1">
      <c r="A24" s="12" t="s">
        <v>190</v>
      </c>
      <c r="B24" s="12">
        <v>0.035</v>
      </c>
    </row>
    <row r="25" spans="1:2" ht="12.75" hidden="1">
      <c r="A25" s="12" t="s">
        <v>191</v>
      </c>
      <c r="B25" s="12">
        <v>0.036</v>
      </c>
    </row>
    <row r="26" spans="1:2" ht="12.75" hidden="1">
      <c r="A26" s="12" t="s">
        <v>192</v>
      </c>
      <c r="B26" s="12">
        <v>0.036</v>
      </c>
    </row>
    <row r="27" spans="1:2" ht="12.75" hidden="1">
      <c r="A27" s="12" t="s">
        <v>193</v>
      </c>
      <c r="B27" s="12">
        <v>0.034</v>
      </c>
    </row>
    <row r="28" spans="1:2" ht="12.75" hidden="1">
      <c r="A28" s="12" t="s">
        <v>194</v>
      </c>
      <c r="B28" s="12">
        <v>0.036</v>
      </c>
    </row>
    <row r="29" spans="1:2" ht="12.75" hidden="1">
      <c r="A29" s="12" t="s">
        <v>195</v>
      </c>
      <c r="B29" s="12">
        <v>0.034</v>
      </c>
    </row>
    <row r="30" spans="1:2" ht="12.75" hidden="1">
      <c r="A30" s="12" t="s">
        <v>196</v>
      </c>
      <c r="B30" s="12">
        <v>0.036</v>
      </c>
    </row>
    <row r="31" spans="1:2" ht="12.75" hidden="1">
      <c r="A31" s="12" t="s">
        <v>197</v>
      </c>
      <c r="B31" s="12">
        <v>0.034</v>
      </c>
    </row>
    <row r="32" spans="1:2" ht="12.75" hidden="1">
      <c r="A32" s="12" t="s">
        <v>198</v>
      </c>
      <c r="B32" s="12">
        <v>0.035</v>
      </c>
    </row>
    <row r="33" spans="1:2" ht="12.75" hidden="1">
      <c r="A33" s="12" t="s">
        <v>199</v>
      </c>
      <c r="B33" s="12">
        <v>0.036</v>
      </c>
    </row>
    <row r="34" spans="1:2" ht="12.75" hidden="1">
      <c r="A34" s="10" t="s">
        <v>151</v>
      </c>
      <c r="B34" s="11">
        <v>0.047</v>
      </c>
    </row>
    <row r="35" spans="1:2" ht="12.75" hidden="1">
      <c r="A35" s="10" t="s">
        <v>152</v>
      </c>
      <c r="B35" s="11">
        <v>0.045</v>
      </c>
    </row>
    <row r="36" spans="1:2" ht="12.75" hidden="1">
      <c r="A36" s="10" t="s">
        <v>153</v>
      </c>
      <c r="B36" s="11">
        <v>0.04</v>
      </c>
    </row>
    <row r="37" spans="1:2" ht="12.75" hidden="1">
      <c r="A37" s="10" t="s">
        <v>154</v>
      </c>
      <c r="B37" s="11">
        <v>0.037</v>
      </c>
    </row>
    <row r="38" spans="1:2" ht="12.75" hidden="1">
      <c r="A38" s="10" t="s">
        <v>155</v>
      </c>
      <c r="B38" s="11">
        <v>0.035</v>
      </c>
    </row>
    <row r="39" spans="1:2" ht="12.75" hidden="1">
      <c r="A39" s="10" t="s">
        <v>156</v>
      </c>
      <c r="B39" s="11">
        <v>0.045</v>
      </c>
    </row>
    <row r="40" spans="1:2" ht="12.75" hidden="1">
      <c r="A40" s="10" t="s">
        <v>157</v>
      </c>
      <c r="B40" s="11">
        <v>0.041</v>
      </c>
    </row>
    <row r="41" spans="1:2" ht="12.75" hidden="1">
      <c r="A41" s="10" t="s">
        <v>158</v>
      </c>
      <c r="B41" s="11">
        <v>0.038</v>
      </c>
    </row>
    <row r="42" spans="1:2" ht="12.75" hidden="1">
      <c r="A42" s="10" t="s">
        <v>159</v>
      </c>
      <c r="B42" s="11">
        <v>0.036</v>
      </c>
    </row>
    <row r="43" spans="1:2" ht="12.75" hidden="1">
      <c r="A43" s="10" t="s">
        <v>160</v>
      </c>
      <c r="B43" s="11">
        <v>0.038</v>
      </c>
    </row>
    <row r="44" spans="1:2" ht="12.75" hidden="1">
      <c r="A44" s="10" t="s">
        <v>161</v>
      </c>
      <c r="B44" s="11">
        <v>0.041</v>
      </c>
    </row>
    <row r="45" spans="1:2" ht="12.75" hidden="1">
      <c r="A45" s="10" t="s">
        <v>8</v>
      </c>
      <c r="B45" s="11">
        <v>0.052</v>
      </c>
    </row>
    <row r="46" spans="1:2" ht="12.75" hidden="1">
      <c r="A46" s="10" t="s">
        <v>9</v>
      </c>
      <c r="B46" s="11">
        <v>0.05</v>
      </c>
    </row>
    <row r="47" spans="1:2" ht="12.75" hidden="1">
      <c r="A47" s="10" t="s">
        <v>10</v>
      </c>
      <c r="B47" s="11">
        <v>0.027</v>
      </c>
    </row>
    <row r="48" spans="1:2" ht="12.75" hidden="1">
      <c r="A48" s="10" t="s">
        <v>11</v>
      </c>
      <c r="B48" s="11">
        <v>0.035</v>
      </c>
    </row>
    <row r="49" spans="1:2" ht="12.75" hidden="1">
      <c r="A49" s="10" t="s">
        <v>12</v>
      </c>
      <c r="B49" s="11">
        <v>0.027</v>
      </c>
    </row>
    <row r="50" spans="1:2" ht="12.75" hidden="1">
      <c r="A50" s="10" t="s">
        <v>13</v>
      </c>
      <c r="B50" s="11">
        <v>0.063</v>
      </c>
    </row>
    <row r="51" spans="1:2" ht="12.75" hidden="1">
      <c r="A51" s="10" t="s">
        <v>14</v>
      </c>
      <c r="B51" s="11">
        <v>0.05</v>
      </c>
    </row>
    <row r="52" spans="1:2" ht="12.75" hidden="1">
      <c r="A52" s="12" t="s">
        <v>15</v>
      </c>
      <c r="B52" s="13">
        <v>2</v>
      </c>
    </row>
    <row r="53" spans="1:2" ht="12.75" hidden="1">
      <c r="A53" s="10" t="s">
        <v>16</v>
      </c>
      <c r="B53" s="11">
        <v>0.41</v>
      </c>
    </row>
    <row r="54" spans="1:2" ht="12.75" hidden="1">
      <c r="A54" s="12" t="s">
        <v>17</v>
      </c>
      <c r="B54" s="13">
        <v>1.15</v>
      </c>
    </row>
    <row r="55" spans="1:2" ht="12.75" hidden="1">
      <c r="A55" s="10" t="s">
        <v>21</v>
      </c>
      <c r="B55" s="11">
        <v>0.56</v>
      </c>
    </row>
    <row r="56" spans="1:2" ht="12.75" hidden="1">
      <c r="A56" s="10" t="s">
        <v>23</v>
      </c>
      <c r="B56" s="11">
        <v>0.49</v>
      </c>
    </row>
    <row r="57" spans="1:2" ht="12.75" hidden="1">
      <c r="A57" s="10" t="s">
        <v>25</v>
      </c>
      <c r="B57" s="11">
        <v>0.87</v>
      </c>
    </row>
    <row r="58" spans="1:2" ht="12.75" hidden="1">
      <c r="A58" s="10" t="s">
        <v>27</v>
      </c>
      <c r="B58" s="11">
        <v>0.76</v>
      </c>
    </row>
    <row r="59" spans="1:2" ht="12.75" hidden="1">
      <c r="A59" s="10" t="s">
        <v>29</v>
      </c>
      <c r="B59" s="11">
        <v>0.79</v>
      </c>
    </row>
    <row r="60" spans="1:2" ht="12.75" hidden="1">
      <c r="A60" s="10" t="s">
        <v>31</v>
      </c>
      <c r="B60" s="11">
        <v>1.4285714285714286</v>
      </c>
    </row>
    <row r="61" spans="1:2" ht="12.75" hidden="1">
      <c r="A61" s="10" t="s">
        <v>33</v>
      </c>
      <c r="B61" s="11">
        <v>1.0434782608695652</v>
      </c>
    </row>
    <row r="62" spans="1:2" ht="12.75" hidden="1">
      <c r="A62" s="10" t="s">
        <v>35</v>
      </c>
      <c r="B62" s="11">
        <v>1.074074074074074</v>
      </c>
    </row>
    <row r="63" spans="1:2" ht="12.75" hidden="1">
      <c r="A63" s="10" t="s">
        <v>37</v>
      </c>
      <c r="B63" s="11">
        <v>0.740740740740741</v>
      </c>
    </row>
    <row r="64" spans="1:2" ht="12.75" hidden="1">
      <c r="A64" s="10" t="s">
        <v>39</v>
      </c>
      <c r="B64" s="11">
        <v>0.8</v>
      </c>
    </row>
    <row r="65" spans="1:2" ht="12.75" hidden="1">
      <c r="A65" s="10" t="s">
        <v>40</v>
      </c>
      <c r="B65" s="11">
        <v>0.8529411764705881</v>
      </c>
    </row>
    <row r="66" spans="1:2" ht="12.75" hidden="1">
      <c r="A66" s="12" t="s">
        <v>41</v>
      </c>
      <c r="B66" s="13">
        <v>0.025</v>
      </c>
    </row>
    <row r="67" spans="1:2" ht="12.75" hidden="1">
      <c r="A67" s="12" t="s">
        <v>42</v>
      </c>
      <c r="B67" s="13">
        <v>0.7</v>
      </c>
    </row>
    <row r="68" spans="1:2" ht="12.75" hidden="1">
      <c r="A68" s="12" t="s">
        <v>43</v>
      </c>
      <c r="B68" s="13">
        <v>0.9</v>
      </c>
    </row>
    <row r="69" spans="1:2" ht="12.75" hidden="1">
      <c r="A69" s="12" t="s">
        <v>44</v>
      </c>
      <c r="B69" s="13">
        <v>1.2</v>
      </c>
    </row>
    <row r="70" spans="1:2" ht="12.75" hidden="1">
      <c r="A70" s="12" t="s">
        <v>5</v>
      </c>
      <c r="B70" s="13">
        <v>1.6</v>
      </c>
    </row>
    <row r="71" spans="1:2" ht="12.75" hidden="1">
      <c r="A71" s="12" t="s">
        <v>45</v>
      </c>
      <c r="B71" s="13">
        <v>2</v>
      </c>
    </row>
    <row r="72" spans="1:2" ht="12.75" hidden="1">
      <c r="A72" s="12" t="s">
        <v>46</v>
      </c>
      <c r="B72" s="13">
        <v>0.7</v>
      </c>
    </row>
    <row r="73" spans="1:2" ht="12.75" hidden="1">
      <c r="A73" s="12" t="s">
        <v>47</v>
      </c>
      <c r="B73" s="13">
        <v>0.13</v>
      </c>
    </row>
    <row r="74" spans="1:2" ht="12.75" hidden="1">
      <c r="A74" s="12" t="s">
        <v>48</v>
      </c>
      <c r="B74" s="13">
        <v>0.23</v>
      </c>
    </row>
    <row r="75" spans="1:2" ht="12.75" hidden="1">
      <c r="A75" s="12" t="s">
        <v>49</v>
      </c>
      <c r="B75" s="13">
        <v>0.24</v>
      </c>
    </row>
    <row r="76" spans="1:2" ht="12.75" hidden="1">
      <c r="A76" s="12" t="s">
        <v>50</v>
      </c>
      <c r="B76" s="13">
        <v>0.2</v>
      </c>
    </row>
    <row r="77" spans="1:2" ht="12.75" hidden="1">
      <c r="A77" s="12" t="s">
        <v>51</v>
      </c>
      <c r="B77" s="13">
        <v>0.6</v>
      </c>
    </row>
    <row r="78" spans="1:2" ht="12.75" hidden="1">
      <c r="A78" s="12" t="s">
        <v>52</v>
      </c>
      <c r="B78" s="13">
        <v>2.2</v>
      </c>
    </row>
    <row r="79" spans="1:2" ht="12.75" hidden="1">
      <c r="A79" s="12" t="s">
        <v>53</v>
      </c>
      <c r="B79" s="13">
        <v>2.5</v>
      </c>
    </row>
    <row r="80" spans="1:2" ht="12.75" hidden="1">
      <c r="A80" s="12" t="s">
        <v>54</v>
      </c>
      <c r="B80" s="13">
        <v>0.06</v>
      </c>
    </row>
    <row r="81" spans="1:2" ht="12.75" hidden="1">
      <c r="A81" s="12" t="s">
        <v>55</v>
      </c>
      <c r="B81" s="13">
        <v>0.7</v>
      </c>
    </row>
    <row r="82" spans="1:2" ht="12.75" hidden="1">
      <c r="A82" s="12" t="s">
        <v>56</v>
      </c>
      <c r="B82" s="13">
        <v>0.12</v>
      </c>
    </row>
    <row r="83" spans="1:2" ht="12.75" hidden="1">
      <c r="A83" s="12" t="s">
        <v>57</v>
      </c>
      <c r="B83" s="13">
        <v>0.23</v>
      </c>
    </row>
    <row r="84" spans="1:2" ht="12.75" hidden="1">
      <c r="A84" s="12" t="s">
        <v>58</v>
      </c>
      <c r="B84" s="13">
        <v>0.1</v>
      </c>
    </row>
    <row r="85" spans="1:2" ht="12.75" hidden="1">
      <c r="A85" s="12" t="s">
        <v>59</v>
      </c>
      <c r="B85" s="13">
        <v>0.14</v>
      </c>
    </row>
    <row r="86" spans="1:2" ht="12.75" hidden="1">
      <c r="A86" s="12" t="s">
        <v>60</v>
      </c>
      <c r="B86" s="13">
        <v>0.18</v>
      </c>
    </row>
    <row r="87" spans="1:2" ht="12.75" hidden="1">
      <c r="A87" s="12" t="s">
        <v>61</v>
      </c>
      <c r="B87" s="13">
        <v>0.054</v>
      </c>
    </row>
    <row r="88" spans="1:2" ht="12.75" hidden="1">
      <c r="A88" s="10" t="s">
        <v>62</v>
      </c>
      <c r="B88" s="11">
        <v>0.14</v>
      </c>
    </row>
    <row r="89" spans="1:2" ht="12.75" hidden="1">
      <c r="A89" s="12" t="s">
        <v>63</v>
      </c>
      <c r="B89" s="13">
        <v>0.23</v>
      </c>
    </row>
    <row r="90" spans="1:2" ht="12.75" hidden="1">
      <c r="A90" s="12" t="s">
        <v>64</v>
      </c>
      <c r="B90" s="13">
        <v>0.1</v>
      </c>
    </row>
    <row r="91" spans="1:2" ht="12.75" hidden="1">
      <c r="A91" s="12" t="s">
        <v>65</v>
      </c>
      <c r="B91" s="13">
        <v>0.12</v>
      </c>
    </row>
    <row r="92" spans="1:2" ht="12.75" hidden="1">
      <c r="A92" s="12" t="s">
        <v>66</v>
      </c>
      <c r="B92" s="13">
        <v>0.23</v>
      </c>
    </row>
    <row r="93" spans="1:2" ht="12.75" hidden="1">
      <c r="A93" s="12" t="s">
        <v>67</v>
      </c>
      <c r="B93" s="13">
        <v>0.24</v>
      </c>
    </row>
    <row r="94" spans="1:2" ht="12.75" hidden="1">
      <c r="A94" s="12" t="s">
        <v>68</v>
      </c>
      <c r="B94" s="13">
        <v>0.07</v>
      </c>
    </row>
    <row r="95" spans="1:2" ht="12.75" hidden="1">
      <c r="A95" s="12" t="s">
        <v>69</v>
      </c>
      <c r="B95" s="13">
        <v>0.1</v>
      </c>
    </row>
    <row r="96" spans="1:2" ht="12.75" hidden="1">
      <c r="A96" s="12" t="s">
        <v>70</v>
      </c>
      <c r="B96" s="13">
        <v>0.13</v>
      </c>
    </row>
    <row r="97" spans="1:2" ht="12.75" hidden="1">
      <c r="A97" s="12" t="s">
        <v>71</v>
      </c>
      <c r="B97" s="13">
        <v>0.09</v>
      </c>
    </row>
    <row r="98" spans="1:2" ht="12.75" hidden="1">
      <c r="A98" s="12" t="s">
        <v>72</v>
      </c>
      <c r="B98" s="13">
        <v>0.15</v>
      </c>
    </row>
    <row r="99" spans="1:2" ht="12.75" hidden="1">
      <c r="A99" s="12" t="s">
        <v>73</v>
      </c>
      <c r="B99" s="13">
        <v>0.18</v>
      </c>
    </row>
    <row r="100" spans="1:2" ht="12.75" hidden="1">
      <c r="A100" s="12" t="s">
        <v>74</v>
      </c>
      <c r="B100" s="13">
        <v>0.23</v>
      </c>
    </row>
    <row r="101" spans="1:2" ht="12.75" hidden="1">
      <c r="A101" s="12" t="s">
        <v>75</v>
      </c>
      <c r="B101" s="13">
        <v>50</v>
      </c>
    </row>
    <row r="102" spans="1:2" ht="12.75" hidden="1">
      <c r="A102" s="12" t="s">
        <v>76</v>
      </c>
      <c r="B102" s="13">
        <v>17</v>
      </c>
    </row>
    <row r="103" spans="1:2" ht="12.75" hidden="1">
      <c r="A103" s="12" t="s">
        <v>77</v>
      </c>
      <c r="B103" s="13">
        <v>220</v>
      </c>
    </row>
    <row r="104" spans="1:2" ht="12.75" hidden="1">
      <c r="A104" s="12" t="s">
        <v>78</v>
      </c>
      <c r="B104" s="13">
        <v>65</v>
      </c>
    </row>
    <row r="105" spans="1:2" ht="12.75" hidden="1">
      <c r="A105" s="12" t="s">
        <v>79</v>
      </c>
      <c r="B105" s="13">
        <v>370</v>
      </c>
    </row>
    <row r="106" spans="1:2" ht="12.75" hidden="1">
      <c r="A106" s="12" t="s">
        <v>80</v>
      </c>
      <c r="B106" s="13">
        <v>160</v>
      </c>
    </row>
    <row r="107" spans="1:2" ht="12.75" hidden="1">
      <c r="A107" s="12" t="s">
        <v>81</v>
      </c>
      <c r="B107" s="13">
        <v>50</v>
      </c>
    </row>
    <row r="108" spans="1:2" ht="12.75" hidden="1">
      <c r="A108" s="12" t="s">
        <v>82</v>
      </c>
      <c r="B108" s="13">
        <v>75</v>
      </c>
    </row>
    <row r="109" spans="1:2" ht="12.75" hidden="1">
      <c r="A109" s="12" t="s">
        <v>83</v>
      </c>
      <c r="B109" s="13">
        <v>120</v>
      </c>
    </row>
    <row r="110" spans="1:2" ht="12.75" hidden="1">
      <c r="A110" s="12" t="s">
        <v>84</v>
      </c>
      <c r="B110" s="13">
        <v>35</v>
      </c>
    </row>
    <row r="111" spans="1:2" ht="12.75" hidden="1">
      <c r="A111" s="12" t="s">
        <v>85</v>
      </c>
      <c r="B111" s="13">
        <v>110</v>
      </c>
    </row>
    <row r="112" spans="1:2" ht="12.75" hidden="1">
      <c r="A112" s="12" t="s">
        <v>86</v>
      </c>
      <c r="B112" s="13">
        <v>0.85</v>
      </c>
    </row>
    <row r="113" spans="1:2" ht="12.75" hidden="1">
      <c r="A113" s="12" t="s">
        <v>87</v>
      </c>
      <c r="B113" s="13">
        <v>0.9</v>
      </c>
    </row>
    <row r="114" spans="1:2" ht="12.75" hidden="1">
      <c r="A114" s="12" t="s">
        <v>88</v>
      </c>
      <c r="B114" s="13">
        <v>1</v>
      </c>
    </row>
    <row r="115" spans="1:2" ht="12.75" hidden="1">
      <c r="A115" s="12" t="s">
        <v>89</v>
      </c>
      <c r="B115" s="13">
        <v>0.17</v>
      </c>
    </row>
    <row r="116" spans="1:2" ht="12.75" hidden="1">
      <c r="A116" s="12" t="s">
        <v>90</v>
      </c>
      <c r="B116" s="13">
        <v>0.1</v>
      </c>
    </row>
    <row r="117" spans="1:2" ht="12.75" hidden="1">
      <c r="A117" s="12" t="s">
        <v>91</v>
      </c>
      <c r="B117" s="13">
        <v>0.07</v>
      </c>
    </row>
    <row r="118" spans="1:2" ht="12.75" hidden="1">
      <c r="A118" s="12" t="s">
        <v>92</v>
      </c>
      <c r="B118" s="13">
        <v>0.05</v>
      </c>
    </row>
    <row r="119" spans="1:2" ht="12.75" hidden="1">
      <c r="A119" s="12" t="s">
        <v>93</v>
      </c>
      <c r="B119" s="13">
        <v>0.1</v>
      </c>
    </row>
    <row r="120" spans="1:2" ht="12.75" hidden="1">
      <c r="A120" s="12" t="s">
        <v>94</v>
      </c>
      <c r="B120" s="13">
        <v>1.5</v>
      </c>
    </row>
    <row r="121" spans="1:2" ht="12.75" hidden="1">
      <c r="A121" s="12" t="s">
        <v>95</v>
      </c>
      <c r="B121" s="13">
        <v>3.5</v>
      </c>
    </row>
    <row r="122" spans="1:2" ht="12.75" hidden="1">
      <c r="A122" s="12" t="s">
        <v>96</v>
      </c>
      <c r="B122" s="13">
        <v>2.5</v>
      </c>
    </row>
    <row r="123" spans="1:2" ht="12.75" hidden="1">
      <c r="A123" s="12" t="s">
        <v>97</v>
      </c>
      <c r="B123" s="13">
        <v>1</v>
      </c>
    </row>
    <row r="124" spans="1:2" ht="12.75" hidden="1">
      <c r="A124" s="12" t="s">
        <v>98</v>
      </c>
      <c r="B124" s="13">
        <v>1.4</v>
      </c>
    </row>
    <row r="125" spans="1:2" ht="12.75" hidden="1">
      <c r="A125" s="12" t="s">
        <v>99</v>
      </c>
      <c r="B125" s="13">
        <v>0.85</v>
      </c>
    </row>
    <row r="126" spans="1:2" ht="12.75" hidden="1">
      <c r="A126" s="12" t="s">
        <v>100</v>
      </c>
      <c r="B126" s="13">
        <v>2.8</v>
      </c>
    </row>
    <row r="127" spans="1:2" ht="12.75" hidden="1">
      <c r="A127" s="12" t="s">
        <v>101</v>
      </c>
      <c r="B127" s="13">
        <v>2</v>
      </c>
    </row>
    <row r="128" spans="1:2" ht="12.75" hidden="1">
      <c r="A128" s="12" t="s">
        <v>102</v>
      </c>
      <c r="B128" s="13">
        <v>2.6</v>
      </c>
    </row>
    <row r="129" spans="1:2" ht="12.75" hidden="1">
      <c r="A129" s="12" t="s">
        <v>103</v>
      </c>
      <c r="B129" s="13">
        <v>1.1</v>
      </c>
    </row>
    <row r="130" spans="1:2" ht="12.75" hidden="1">
      <c r="A130" s="12" t="s">
        <v>104</v>
      </c>
      <c r="B130" s="13">
        <v>2.9</v>
      </c>
    </row>
    <row r="131" spans="1:2" ht="12.75" hidden="1">
      <c r="A131" s="12" t="s">
        <v>105</v>
      </c>
      <c r="B131" s="13">
        <v>0.08</v>
      </c>
    </row>
    <row r="132" spans="1:2" ht="12.75" hidden="1">
      <c r="A132" s="12" t="s">
        <v>106</v>
      </c>
      <c r="B132" s="13">
        <v>0.6</v>
      </c>
    </row>
    <row r="133" spans="1:2" ht="12.75" hidden="1">
      <c r="A133" s="12" t="s">
        <v>107</v>
      </c>
      <c r="B133" s="13">
        <v>2.2</v>
      </c>
    </row>
    <row r="134" spans="1:2" ht="12.75" hidden="1">
      <c r="A134" s="12" t="s">
        <v>108</v>
      </c>
      <c r="B134" s="13">
        <v>2.6</v>
      </c>
    </row>
    <row r="135" spans="1:2" ht="12.75" hidden="1">
      <c r="A135" s="12" t="s">
        <v>109</v>
      </c>
      <c r="B135" s="13">
        <v>0.23</v>
      </c>
    </row>
    <row r="136" spans="1:2" ht="12.75" hidden="1">
      <c r="A136" s="12" t="s">
        <v>110</v>
      </c>
      <c r="B136" s="13">
        <v>0.18</v>
      </c>
    </row>
    <row r="137" spans="1:2" ht="12.75" hidden="1">
      <c r="A137" s="12" t="s">
        <v>111</v>
      </c>
      <c r="B137" s="13">
        <v>0.4</v>
      </c>
    </row>
    <row r="138" spans="1:2" ht="12.75" hidden="1">
      <c r="A138" s="12" t="s">
        <v>112</v>
      </c>
      <c r="B138" s="13">
        <v>0.32</v>
      </c>
    </row>
    <row r="139" spans="1:2" ht="12.75" hidden="1">
      <c r="A139" s="12" t="s">
        <v>113</v>
      </c>
      <c r="B139" s="13">
        <v>0.22</v>
      </c>
    </row>
    <row r="140" spans="1:2" ht="12.75" hidden="1">
      <c r="A140" s="12" t="s">
        <v>114</v>
      </c>
      <c r="B140" s="13">
        <v>0.14</v>
      </c>
    </row>
    <row r="141" spans="1:2" ht="12.75" hidden="1">
      <c r="A141" s="12" t="s">
        <v>115</v>
      </c>
      <c r="B141" s="13">
        <v>0.18</v>
      </c>
    </row>
    <row r="142" spans="1:2" ht="12.75" hidden="1">
      <c r="A142" s="12" t="s">
        <v>116</v>
      </c>
      <c r="B142" s="13">
        <v>0.5</v>
      </c>
    </row>
    <row r="143" spans="1:2" ht="12.75" hidden="1">
      <c r="A143" s="12" t="s">
        <v>117</v>
      </c>
      <c r="B143" s="13">
        <v>0.9</v>
      </c>
    </row>
    <row r="144" spans="1:2" ht="12.75" hidden="1">
      <c r="A144" s="12" t="s">
        <v>118</v>
      </c>
      <c r="B144" s="13">
        <v>1.4</v>
      </c>
    </row>
    <row r="145" spans="1:2" ht="12.75" hidden="1">
      <c r="A145" s="10" t="s">
        <v>119</v>
      </c>
      <c r="B145" s="11">
        <v>0.95</v>
      </c>
    </row>
    <row r="146" spans="1:2" ht="12.75" hidden="1">
      <c r="A146" s="10" t="s">
        <v>120</v>
      </c>
      <c r="B146" s="11">
        <v>0.4</v>
      </c>
    </row>
    <row r="147" spans="1:2" ht="12.75" hidden="1">
      <c r="A147" s="12" t="s">
        <v>121</v>
      </c>
      <c r="B147" s="13">
        <v>0.18</v>
      </c>
    </row>
    <row r="148" spans="1:2" ht="12.75" hidden="1">
      <c r="A148" s="12" t="s">
        <v>122</v>
      </c>
      <c r="B148" s="13">
        <v>0.21</v>
      </c>
    </row>
    <row r="149" spans="1:2" ht="12.75" hidden="1">
      <c r="A149" s="12" t="s">
        <v>123</v>
      </c>
      <c r="B149" s="13">
        <v>1.4</v>
      </c>
    </row>
    <row r="150" spans="1:2" ht="12.75" hidden="1">
      <c r="A150" s="12" t="s">
        <v>124</v>
      </c>
      <c r="B150" s="13">
        <v>1.2</v>
      </c>
    </row>
    <row r="151" spans="1:2" ht="12.75" hidden="1">
      <c r="A151" s="12" t="s">
        <v>125</v>
      </c>
      <c r="B151" s="13">
        <v>1</v>
      </c>
    </row>
    <row r="152" spans="1:2" ht="12.75" hidden="1">
      <c r="A152" s="12" t="s">
        <v>126</v>
      </c>
      <c r="B152" s="13">
        <v>0.35</v>
      </c>
    </row>
    <row r="153" spans="1:2" ht="12.75" hidden="1">
      <c r="A153" s="12" t="s">
        <v>127</v>
      </c>
      <c r="B153" s="13">
        <v>0.5</v>
      </c>
    </row>
    <row r="154" spans="1:2" ht="12.75" hidden="1">
      <c r="A154" s="12" t="s">
        <v>128</v>
      </c>
      <c r="B154" s="13">
        <v>0.54</v>
      </c>
    </row>
    <row r="155" spans="1:2" ht="12.75" hidden="1">
      <c r="A155" s="12" t="s">
        <v>4</v>
      </c>
      <c r="B155" s="13">
        <v>0.25</v>
      </c>
    </row>
    <row r="156" spans="1:2" ht="12.75" hidden="1">
      <c r="A156" s="10" t="s">
        <v>129</v>
      </c>
      <c r="B156" s="11">
        <v>0.3</v>
      </c>
    </row>
    <row r="157" spans="1:2" ht="12.75" hidden="1">
      <c r="A157" s="10"/>
      <c r="B157" s="11">
        <v>0</v>
      </c>
    </row>
    <row r="158" spans="1:2" ht="12" customHeight="1">
      <c r="A158" s="3" t="s">
        <v>201</v>
      </c>
      <c r="B158" s="4"/>
    </row>
    <row r="159" spans="1:2" ht="12" customHeight="1">
      <c r="A159" s="3" t="s">
        <v>202</v>
      </c>
      <c r="B159" s="4"/>
    </row>
    <row r="160" spans="1:2" ht="12" customHeight="1">
      <c r="A160" s="3" t="s">
        <v>203</v>
      </c>
      <c r="B160" s="4"/>
    </row>
    <row r="161" spans="1:2" ht="12" customHeight="1">
      <c r="A161" s="3" t="s">
        <v>204</v>
      </c>
      <c r="B161" s="4"/>
    </row>
    <row r="162" spans="1:2" ht="12" customHeight="1">
      <c r="A162" s="3" t="s">
        <v>205</v>
      </c>
      <c r="B162" s="4"/>
    </row>
    <row r="163" spans="1:2" ht="12" customHeight="1">
      <c r="A163" s="3" t="s">
        <v>206</v>
      </c>
      <c r="B163" s="4"/>
    </row>
    <row r="164" spans="1:2" ht="12" customHeight="1">
      <c r="A164" s="3" t="s">
        <v>207</v>
      </c>
      <c r="B164" s="4"/>
    </row>
    <row r="165" spans="1:2" ht="12" customHeight="1">
      <c r="A165" s="3" t="s">
        <v>208</v>
      </c>
      <c r="B165" s="4"/>
    </row>
    <row r="166" spans="1:2" ht="12" customHeight="1">
      <c r="A166" s="3" t="s">
        <v>209</v>
      </c>
      <c r="B166" s="4"/>
    </row>
    <row r="167" spans="1:2" ht="12" customHeight="1">
      <c r="A167" s="3" t="s">
        <v>210</v>
      </c>
      <c r="B167" s="4"/>
    </row>
    <row r="168" spans="1:2" ht="12" customHeight="1">
      <c r="A168" s="3" t="s">
        <v>211</v>
      </c>
      <c r="B168" s="4"/>
    </row>
    <row r="169" spans="1:2" ht="12" customHeight="1">
      <c r="A169" s="3" t="s">
        <v>212</v>
      </c>
      <c r="B169" s="4"/>
    </row>
    <row r="170" spans="1:2" ht="12" customHeight="1">
      <c r="A170" s="3" t="s">
        <v>213</v>
      </c>
      <c r="B170" s="4"/>
    </row>
    <row r="171" spans="1:2" ht="12" customHeight="1">
      <c r="A171" s="3" t="s">
        <v>214</v>
      </c>
      <c r="B171" s="4"/>
    </row>
    <row r="172" spans="1:2" ht="12" customHeight="1">
      <c r="A172" s="3" t="s">
        <v>215</v>
      </c>
      <c r="B172" s="4"/>
    </row>
    <row r="173" spans="1:2" ht="12" customHeight="1">
      <c r="A173" s="3" t="s">
        <v>216</v>
      </c>
      <c r="B173" s="4"/>
    </row>
    <row r="174" spans="1:2" ht="12" customHeight="1">
      <c r="A174" s="3" t="s">
        <v>217</v>
      </c>
      <c r="B174" s="4"/>
    </row>
    <row r="175" spans="1:2" ht="12" customHeight="1">
      <c r="A175" s="3" t="s">
        <v>218</v>
      </c>
      <c r="B175" s="4"/>
    </row>
    <row r="176" spans="1:2" ht="12.75">
      <c r="A176" s="3" t="s">
        <v>219</v>
      </c>
      <c r="B176" s="4"/>
    </row>
    <row r="177" spans="1:2" ht="12.75">
      <c r="A177" s="3" t="s">
        <v>220</v>
      </c>
      <c r="B177" s="4"/>
    </row>
    <row r="178" spans="1:2" ht="12.75">
      <c r="A178" s="3" t="s">
        <v>221</v>
      </c>
      <c r="B178" s="4"/>
    </row>
  </sheetData>
  <sheetProtection password="D60A" sheet="1" objects="1" scenarios="1"/>
  <printOptions/>
  <pageMargins left="0.75" right="0.75" top="1" bottom="1" header="0" footer="0"/>
  <pageSetup horizontalDpi="96" verticalDpi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josep sole</dc:creator>
  <cp:keywords/>
  <dc:description>calculo coeficiente "u"</dc:description>
  <cp:lastModifiedBy>Josep Sole</cp:lastModifiedBy>
  <cp:lastPrinted>2014-09-29T09:24:51Z</cp:lastPrinted>
  <dcterms:created xsi:type="dcterms:W3CDTF">1997-08-28T09:27:44Z</dcterms:created>
  <dcterms:modified xsi:type="dcterms:W3CDTF">2020-03-23T16:46:52Z</dcterms:modified>
  <cp:category/>
  <cp:version/>
  <cp:contentType/>
  <cp:contentStatus/>
</cp:coreProperties>
</file>